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Anual/Publicar/"/>
    </mc:Choice>
  </mc:AlternateContent>
  <xr:revisionPtr revIDLastSave="1" documentId="8_{66C2795F-0139-4A65-A536-663F19D8AD1D}" xr6:coauthVersionLast="47" xr6:coauthVersionMax="47" xr10:uidLastSave="{DCCB8AB8-37CB-47CD-BA48-C0E92A29D10B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8" l="1"/>
  <c r="P28" i="8"/>
  <c r="P27" i="8"/>
  <c r="P21" i="8"/>
  <c r="P17" i="8"/>
  <c r="P14" i="8"/>
  <c r="P11" i="8"/>
  <c r="P30" i="7"/>
  <c r="P26" i="7"/>
  <c r="P22" i="7"/>
  <c r="P21" i="7"/>
  <c r="P11" i="7"/>
  <c r="P38" i="6"/>
  <c r="P35" i="5"/>
  <c r="P19" i="4"/>
  <c r="P18" i="4"/>
  <c r="P17" i="4"/>
  <c r="P21" i="3"/>
  <c r="P20" i="3"/>
  <c r="P19" i="3"/>
  <c r="P22" i="3"/>
  <c r="P25" i="2"/>
  <c r="P24" i="2"/>
  <c r="P23" i="2"/>
  <c r="P22" i="2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O30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17" i="4"/>
  <c r="O18" i="4"/>
  <c r="O19" i="4"/>
  <c r="O19" i="3"/>
  <c r="O20" i="3"/>
  <c r="O21" i="3"/>
  <c r="O22" i="3"/>
  <c r="P13" i="7" l="1"/>
  <c r="P14" i="7" s="1"/>
  <c r="P20" i="7"/>
  <c r="Q25" i="2" l="1"/>
  <c r="Q22" i="2"/>
  <c r="Q24" i="2"/>
  <c r="Q23" i="2"/>
  <c r="F24" i="2" l="1"/>
  <c r="O25" i="2" l="1"/>
  <c r="O24" i="2"/>
  <c r="Q29" i="8" l="1"/>
  <c r="Q17" i="8"/>
  <c r="Q11" i="8"/>
  <c r="Q30" i="7"/>
  <c r="Q26" i="7"/>
  <c r="Q21" i="7"/>
  <c r="Q11" i="7"/>
  <c r="Q13" i="7" s="1"/>
  <c r="Q14" i="7" s="1"/>
  <c r="Q37" i="6"/>
  <c r="Q33" i="6"/>
  <c r="Q38" i="6"/>
  <c r="Q36" i="6"/>
  <c r="Q35" i="6"/>
  <c r="Q34" i="6"/>
  <c r="Q32" i="6"/>
  <c r="Q31" i="6"/>
  <c r="Q30" i="6"/>
  <c r="Q33" i="5"/>
  <c r="Q29" i="5"/>
  <c r="Q35" i="5"/>
  <c r="Q34" i="5"/>
  <c r="Q32" i="5"/>
  <c r="Q31" i="5"/>
  <c r="Q30" i="5"/>
  <c r="Q28" i="5"/>
  <c r="Q19" i="4"/>
  <c r="Q18" i="4"/>
  <c r="Q18" i="3"/>
  <c r="Q22" i="3" s="1"/>
  <c r="Q20" i="3"/>
  <c r="Q21" i="3"/>
  <c r="Q19" i="3"/>
  <c r="O23" i="2"/>
  <c r="O22" i="2"/>
  <c r="Q21" i="8" l="1"/>
  <c r="Q28" i="8"/>
  <c r="Q22" i="7"/>
  <c r="Q27" i="8"/>
  <c r="Q17" i="4"/>
  <c r="Q20" i="7"/>
  <c r="Q14" i="8"/>
</calcChain>
</file>

<file path=xl/sharedStrings.xml><?xml version="1.0" encoding="utf-8"?>
<sst xmlns="http://schemas.openxmlformats.org/spreadsheetml/2006/main" count="134" uniqueCount="126">
  <si>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</si>
  <si>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</si>
  <si>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</si>
  <si>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</si>
  <si>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</si>
  <si>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</si>
  <si>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</si>
  <si>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</si>
  <si>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</si>
  <si>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</si>
  <si>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</si>
  <si>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</si>
  <si>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</si>
  <si>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</si>
  <si>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</si>
  <si>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</si>
  <si>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</si>
  <si>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</si>
  <si>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</si>
  <si>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</si>
  <si>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</si>
  <si>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</si>
  <si>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</si>
  <si>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</si>
  <si>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</si>
  <si>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</si>
  <si>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</si>
  <si>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</si>
  <si>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</si>
  <si>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</si>
  <si>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</si>
  <si>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</si>
  <si>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</si>
  <si>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</si>
  <si>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</si>
  <si>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</si>
  <si>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</si>
  <si>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</si>
  <si>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</si>
  <si>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</si>
  <si>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</si>
  <si>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</si>
  <si>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</si>
  <si>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</si>
  <si>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</si>
  <si>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</si>
  <si>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</si>
  <si>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</si>
  <si>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</si>
  <si>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</si>
  <si>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</si>
  <si>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</si>
  <si>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</si>
  <si>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</si>
  <si>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</si>
  <si>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</si>
  <si>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</si>
  <si>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</si>
  <si>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</si>
  <si>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</si>
  <si>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</si>
  <si>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</si>
  <si>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</si>
  <si>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</si>
  <si>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</si>
  <si>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</si>
  <si>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</si>
  <si>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</si>
  <si>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</si>
  <si>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</si>
  <si>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</si>
  <si>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</si>
  <si>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</si>
  <si>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</si>
  <si>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</si>
  <si>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</si>
  <si>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</si>
  <si>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</si>
  <si>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</si>
  <si>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</si>
  <si>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</si>
  <si>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</si>
  <si>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</si>
  <si>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</si>
  <si>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</si>
  <si>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</si>
  <si>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</si>
  <si>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</si>
  <si>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</si>
  <si>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</si>
  <si>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</si>
  <si>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</si>
  <si>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</si>
  <si>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</si>
  <si>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</si>
  <si>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</si>
  <si>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</si>
  <si>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</si>
  <si>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</si>
  <si>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</si>
  <si>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</si>
  <si>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</si>
  <si>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</si>
  <si>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</si>
  <si>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</si>
  <si>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</si>
  <si>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</si>
  <si>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</si>
  <si>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</si>
  <si>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</si>
  <si>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</si>
  <si>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</si>
  <si>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</si>
  <si>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</si>
  <si>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</si>
  <si>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</si>
  <si>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</si>
  <si>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</si>
  <si>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</si>
  <si>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</si>
  <si>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</si>
  <si>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</si>
  <si>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</si>
  <si>
    <t>Víctimas españolas menores tuteladas</t>
  </si>
  <si>
    <t>Víctimas extranjeras menores tuteladas</t>
  </si>
  <si>
    <t>Total víctimas menores tuteladas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</si>
</sst>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'Denuncias, Víctimas y Renuncias'!$C$24:$Q$24</c:f>
              <c:numCache>
                <c:formatCode>0.0%</c:formatCode>
                <c:ptCount val="15"/>
                <c:pt idx="3" formatCode="0.0">
                  <c:v>0.11537141236697959</c:v>
                </c:pt>
                <c:pt idx="4" formatCode="0.0">
                  <c:v>0.121</c:v>
                </c:pt>
                <c:pt idx="5" formatCode="0.0">
                  <c:v>0.123</c:v>
                </c:pt>
                <c:pt idx="6" formatCode="0.0">
                  <c:v>0.124</c:v>
                </c:pt>
                <c:pt idx="7" formatCode="0.0">
                  <c:v>0.124</c:v>
                </c:pt>
                <c:pt idx="8" formatCode="0.0">
                  <c:v>0.12</c:v>
                </c:pt>
                <c:pt idx="9" formatCode="0.0">
                  <c:v>0.104</c:v>
                </c:pt>
                <c:pt idx="10" formatCode="0.0">
                  <c:v>0.109</c:v>
                </c:pt>
                <c:pt idx="11" formatCode="0.0">
                  <c:v>0.10661304514865719</c:v>
                </c:pt>
                <c:pt idx="12" formatCode="0.0">
                  <c:v>0.10246275672300334</c:v>
                </c:pt>
                <c:pt idx="13" formatCode="0.0">
                  <c:v>9.8649530598925644E-2</c:v>
                </c:pt>
                <c:pt idx="14" formatCode="0.0">
                  <c:v>9.5759931551480881E-2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B-46B9-B07C-D886BB0A6E78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'Denuncias, Víctimas y Renuncias'!$C$25:$Q$25</c:f>
              <c:numCache>
                <c:formatCode>0.0%</c:formatCode>
                <c:ptCount val="15"/>
                <c:pt idx="3" formatCode="0.0">
                  <c:v>0.13300000000000001</c:v>
                </c:pt>
                <c:pt idx="4" formatCode="0.0">
                  <c:v>0.14000000000000001</c:v>
                </c:pt>
                <c:pt idx="5" formatCode="0.0">
                  <c:v>0.15</c:v>
                </c:pt>
                <c:pt idx="6" formatCode="0.0">
                  <c:v>0.15</c:v>
                </c:pt>
                <c:pt idx="7" formatCode="0.0">
                  <c:v>0.152</c:v>
                </c:pt>
                <c:pt idx="8" formatCode="0.0">
                  <c:v>0.14099999999999999</c:v>
                </c:pt>
                <c:pt idx="9" formatCode="0.0">
                  <c:v>0.13</c:v>
                </c:pt>
                <c:pt idx="10" formatCode="0.0">
                  <c:v>0.125</c:v>
                </c:pt>
                <c:pt idx="11" formatCode="0.0">
                  <c:v>0.12013116245569476</c:v>
                </c:pt>
                <c:pt idx="12" formatCode="0.0">
                  <c:v>0.11798803290949887</c:v>
                </c:pt>
                <c:pt idx="13" formatCode="0.0">
                  <c:v>0.1210083715292246</c:v>
                </c:pt>
                <c:pt idx="14" formatCode="0.0">
                  <c:v>0.12064498027759898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B-46B9-B07C-D886BB0A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51320448"/>
      </c:lineChart>
      <c:catAx>
        <c:axId val="153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1000" b="0" i="0" baseline="0"/>
            </a:pPr>
            <a:endParaRPr lang="es-ES"/>
          </a:p>
        </c:txPr>
        <c:crossAx val="51320448"/>
        <c:crosses val="autoZero"/>
        <c:auto val="1"/>
        <c:lblAlgn val="ctr"/>
        <c:lblOffset val="100"/>
        <c:noMultiLvlLbl val="0"/>
      </c:catAx>
      <c:valAx>
        <c:axId val="5132044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'Juzgados de lo Penal'!$C$14:$Q$14</c:f>
              <c:numCache>
                <c:formatCode>0.0%</c:formatCode>
                <c:ptCount val="15"/>
                <c:pt idx="0">
                  <c:v>0.51653580775636454</c:v>
                </c:pt>
                <c:pt idx="1">
                  <c:v>0.49926273660136622</c:v>
                </c:pt>
                <c:pt idx="2">
                  <c:v>0.50404297100612216</c:v>
                </c:pt>
                <c:pt idx="3">
                  <c:v>0.50155829223274528</c:v>
                </c:pt>
                <c:pt idx="4">
                  <c:v>0.50465300936954105</c:v>
                </c:pt>
                <c:pt idx="5">
                  <c:v>0.50901775804661487</c:v>
                </c:pt>
                <c:pt idx="6">
                  <c:v>0.51212311325977045</c:v>
                </c:pt>
                <c:pt idx="7">
                  <c:v>0.52365415986949426</c:v>
                </c:pt>
                <c:pt idx="8">
                  <c:v>0.54888278255839174</c:v>
                </c:pt>
                <c:pt idx="9">
                  <c:v>0.55766241840223807</c:v>
                </c:pt>
                <c:pt idx="10">
                  <c:v>0.57137935786137517</c:v>
                </c:pt>
                <c:pt idx="11">
                  <c:v>0.57836496546173966</c:v>
                </c:pt>
                <c:pt idx="12">
                  <c:v>0.60297482837528604</c:v>
                </c:pt>
                <c:pt idx="13">
                  <c:v>0.6543974575171877</c:v>
                </c:pt>
                <c:pt idx="14">
                  <c:v>0.66775337089320752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636-A137-AA83B44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6544"/>
        <c:axId val="200391424"/>
      </c:lineChart>
      <c:catAx>
        <c:axId val="271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91424"/>
        <c:crosses val="autoZero"/>
        <c:auto val="1"/>
        <c:lblAlgn val="ctr"/>
        <c:lblOffset val="100"/>
        <c:noMultiLvlLbl val="0"/>
      </c:catAx>
      <c:valAx>
        <c:axId val="200391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65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'Audiencias Provinciales'!$C$28:$Q$28</c:f>
              <c:numCache>
                <c:formatCode>0.0%</c:formatCode>
                <c:ptCount val="15"/>
                <c:pt idx="0">
                  <c:v>0.84549356223175964</c:v>
                </c:pt>
                <c:pt idx="1">
                  <c:v>0.84246575342465757</c:v>
                </c:pt>
                <c:pt idx="2">
                  <c:v>0.80327868852459017</c:v>
                </c:pt>
                <c:pt idx="3">
                  <c:v>0.78540772532188841</c:v>
                </c:pt>
                <c:pt idx="4">
                  <c:v>0.75362318840579712</c:v>
                </c:pt>
                <c:pt idx="5">
                  <c:v>0.72440944881889768</c:v>
                </c:pt>
                <c:pt idx="6">
                  <c:v>0.79435483870967738</c:v>
                </c:pt>
                <c:pt idx="7">
                  <c:v>0.77570093457943923</c:v>
                </c:pt>
                <c:pt idx="8">
                  <c:v>0.8341463414634146</c:v>
                </c:pt>
                <c:pt idx="9">
                  <c:v>0.80630630630630629</c:v>
                </c:pt>
                <c:pt idx="10">
                  <c:v>0.81048387096774188</c:v>
                </c:pt>
                <c:pt idx="11">
                  <c:v>0.8502024291497976</c:v>
                </c:pt>
                <c:pt idx="12">
                  <c:v>0.8133971291866029</c:v>
                </c:pt>
                <c:pt idx="13">
                  <c:v>0.78012048192771088</c:v>
                </c:pt>
                <c:pt idx="14">
                  <c:v>0.78698224852071008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841-B921-A2B076C2FFC2}"/>
            </c:ext>
          </c:extLst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'Audiencias Provinciales'!$C$29:$Q$29</c:f>
              <c:numCache>
                <c:formatCode>0.0%</c:formatCode>
                <c:ptCount val="15"/>
                <c:pt idx="0">
                  <c:v>0.82170542635658916</c:v>
                </c:pt>
                <c:pt idx="1">
                  <c:v>0.80745341614906829</c:v>
                </c:pt>
                <c:pt idx="2">
                  <c:v>0.80701754385964908</c:v>
                </c:pt>
                <c:pt idx="3">
                  <c:v>0.82170542635658916</c:v>
                </c:pt>
                <c:pt idx="4">
                  <c:v>0.76691729323308266</c:v>
                </c:pt>
                <c:pt idx="5">
                  <c:v>0.79487179487179482</c:v>
                </c:pt>
                <c:pt idx="6">
                  <c:v>0.81196581196581197</c:v>
                </c:pt>
                <c:pt idx="7">
                  <c:v>0.72941176470588232</c:v>
                </c:pt>
                <c:pt idx="8">
                  <c:v>0.7558139534883721</c:v>
                </c:pt>
                <c:pt idx="9">
                  <c:v>0.80769230769230771</c:v>
                </c:pt>
                <c:pt idx="10">
                  <c:v>0.85606060606060608</c:v>
                </c:pt>
                <c:pt idx="11">
                  <c:v>0.77372262773722633</c:v>
                </c:pt>
                <c:pt idx="12">
                  <c:v>0.77894736842105261</c:v>
                </c:pt>
                <c:pt idx="13">
                  <c:v>0.71165644171779141</c:v>
                </c:pt>
                <c:pt idx="14">
                  <c:v>0.75641025641025639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841-B921-A2B076C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3392"/>
        <c:axId val="51372032"/>
      </c:lineChart>
      <c:catAx>
        <c:axId val="1546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2032"/>
        <c:crosses val="autoZero"/>
        <c:auto val="1"/>
        <c:lblAlgn val="ctr"/>
        <c:lblOffset val="100"/>
        <c:noMultiLvlLbl val="0"/>
      </c:catAx>
      <c:valAx>
        <c:axId val="51372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'Audiencias Provinciales'!$C$11:$Q$11</c:f>
              <c:numCache>
                <c:formatCode>0.0%</c:formatCode>
                <c:ptCount val="15"/>
                <c:pt idx="0">
                  <c:v>0.81818181818181823</c:v>
                </c:pt>
                <c:pt idx="1">
                  <c:v>0.81311475409836065</c:v>
                </c:pt>
                <c:pt idx="2">
                  <c:v>0.79933110367892979</c:v>
                </c:pt>
                <c:pt idx="3">
                  <c:v>0.74409448818897639</c:v>
                </c:pt>
                <c:pt idx="4">
                  <c:v>0.7289719626168224</c:v>
                </c:pt>
                <c:pt idx="5">
                  <c:v>0.75565610859728505</c:v>
                </c:pt>
                <c:pt idx="6">
                  <c:v>0.78902953586497893</c:v>
                </c:pt>
                <c:pt idx="7">
                  <c:v>0.72330097087378642</c:v>
                </c:pt>
                <c:pt idx="8">
                  <c:v>0.77114427860696522</c:v>
                </c:pt>
                <c:pt idx="9">
                  <c:v>0.78636363636363638</c:v>
                </c:pt>
                <c:pt idx="10">
                  <c:v>0.78378378378378377</c:v>
                </c:pt>
                <c:pt idx="11">
                  <c:v>0.78326996197718635</c:v>
                </c:pt>
                <c:pt idx="12">
                  <c:v>0.75829383886255919</c:v>
                </c:pt>
                <c:pt idx="13">
                  <c:v>0.70158730158730154</c:v>
                </c:pt>
                <c:pt idx="14">
                  <c:v>0.73114754098360657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7-4A3E-A82A-CF528C63C71F}"/>
            </c:ext>
          </c:extLst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'Audiencias Provinciales'!$C$14:$Q$14</c:f>
              <c:numCache>
                <c:formatCode>0.0%</c:formatCode>
                <c:ptCount val="15"/>
                <c:pt idx="0">
                  <c:v>0.77647058823529413</c:v>
                </c:pt>
                <c:pt idx="1">
                  <c:v>0.79487179487179482</c:v>
                </c:pt>
                <c:pt idx="2">
                  <c:v>0.77631578947368418</c:v>
                </c:pt>
                <c:pt idx="3">
                  <c:v>0.83333333333333337</c:v>
                </c:pt>
                <c:pt idx="4">
                  <c:v>0.77777777777777779</c:v>
                </c:pt>
                <c:pt idx="5">
                  <c:v>0.77272727272727271</c:v>
                </c:pt>
                <c:pt idx="6">
                  <c:v>0.79268292682926833</c:v>
                </c:pt>
                <c:pt idx="7">
                  <c:v>0.79661016949152541</c:v>
                </c:pt>
                <c:pt idx="8">
                  <c:v>0.9</c:v>
                </c:pt>
                <c:pt idx="9">
                  <c:v>0.77611940298507465</c:v>
                </c:pt>
                <c:pt idx="10">
                  <c:v>0.88157894736842102</c:v>
                </c:pt>
                <c:pt idx="11">
                  <c:v>0.88607594936708856</c:v>
                </c:pt>
                <c:pt idx="12">
                  <c:v>0.84905660377358494</c:v>
                </c:pt>
                <c:pt idx="13">
                  <c:v>0.80530973451327437</c:v>
                </c:pt>
                <c:pt idx="14">
                  <c:v>0.77380952380952384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7-4A3E-A82A-CF528C63C71F}"/>
            </c:ext>
          </c:extLst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'Audiencias Provinciales'!$C$17:$Q$17</c:f>
              <c:numCache>
                <c:formatCode>0.0%</c:formatCode>
                <c:ptCount val="15"/>
                <c:pt idx="0">
                  <c:v>0.94594594594594594</c:v>
                </c:pt>
                <c:pt idx="1">
                  <c:v>0.9285714285714286</c:v>
                </c:pt>
                <c:pt idx="2">
                  <c:v>1</c:v>
                </c:pt>
                <c:pt idx="3">
                  <c:v>0.93103448275862066</c:v>
                </c:pt>
                <c:pt idx="4">
                  <c:v>1</c:v>
                </c:pt>
                <c:pt idx="5">
                  <c:v>1</c:v>
                </c:pt>
                <c:pt idx="6">
                  <c:v>0.97435897435897434</c:v>
                </c:pt>
                <c:pt idx="7">
                  <c:v>0.96153846153846156</c:v>
                </c:pt>
                <c:pt idx="8">
                  <c:v>0.967741935483871</c:v>
                </c:pt>
                <c:pt idx="9">
                  <c:v>0.97142857142857142</c:v>
                </c:pt>
                <c:pt idx="10">
                  <c:v>0.97727272727272729</c:v>
                </c:pt>
                <c:pt idx="11">
                  <c:v>0.97560975609756095</c:v>
                </c:pt>
                <c:pt idx="12">
                  <c:v>1</c:v>
                </c:pt>
                <c:pt idx="13">
                  <c:v>0.9838709677419355</c:v>
                </c:pt>
                <c:pt idx="14">
                  <c:v>0.96703296703296704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7-4A3E-A82A-CF528C63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928"/>
        <c:axId val="51374336"/>
      </c:lineChart>
      <c:catAx>
        <c:axId val="1546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4336"/>
        <c:crosses val="autoZero"/>
        <c:auto val="1"/>
        <c:lblAlgn val="ctr"/>
        <c:lblOffset val="100"/>
        <c:noMultiLvlLbl val="0"/>
      </c:catAx>
      <c:valAx>
        <c:axId val="51374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'Audiencias Provinciales'!$C$21:$Q$21</c:f>
              <c:numCache>
                <c:formatCode>0.0%</c:formatCode>
                <c:ptCount val="15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0.84246388661760696</c:v>
                </c:pt>
                <c:pt idx="11">
                  <c:v>0.8375634517766497</c:v>
                </c:pt>
                <c:pt idx="12">
                  <c:v>0.83958183129055519</c:v>
                </c:pt>
                <c:pt idx="13">
                  <c:v>0.82704636946473831</c:v>
                </c:pt>
                <c:pt idx="14">
                  <c:v>0.82925373134328362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0D3-AC54-FFBBABB5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8416"/>
        <c:axId val="51376640"/>
      </c:lineChart>
      <c:catAx>
        <c:axId val="154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6640"/>
        <c:crosses val="autoZero"/>
        <c:auto val="1"/>
        <c:lblAlgn val="ctr"/>
        <c:lblOffset val="100"/>
        <c:noMultiLvlLbl val="0"/>
      </c:catAx>
      <c:valAx>
        <c:axId val="51376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7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Renuncias'!$B$22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'Denuncias, Víctimas y Renuncias'!$C$22:$Q$22</c:f>
              <c:numCache>
                <c:formatCode>0.0%</c:formatCode>
                <c:ptCount val="15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  <c:pt idx="12">
                  <c:v>0.33027976202729686</c:v>
                </c:pt>
                <c:pt idx="13">
                  <c:v>0.33132938400522116</c:v>
                </c:pt>
                <c:pt idx="14">
                  <c:v>0.34332485281868508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6F1-941F-05874DCF6EB0}"/>
            </c:ext>
          </c:extLst>
        </c:ser>
        <c:ser>
          <c:idx val="1"/>
          <c:order val="1"/>
          <c:tx>
            <c:strRef>
              <c:f>'Denuncias, Víctimas y Renuncias'!$B$23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'Denuncias, Víctimas y Renuncias'!$C$23:$Q$23</c:f>
              <c:numCache>
                <c:formatCode>0.0%</c:formatCode>
                <c:ptCount val="15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  <c:pt idx="12">
                  <c:v>0.3803241360835789</c:v>
                </c:pt>
                <c:pt idx="13">
                  <c:v>0.40642493638676847</c:v>
                </c:pt>
                <c:pt idx="14">
                  <c:v>0.43254437869822487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6F1-941F-05874DCF6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5664"/>
        <c:axId val="51339264"/>
      </c:lineChart>
      <c:catAx>
        <c:axId val="153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51339264"/>
        <c:crosses val="autoZero"/>
        <c:auto val="1"/>
        <c:lblAlgn val="ctr"/>
        <c:lblOffset val="100"/>
        <c:noMultiLvlLbl val="0"/>
      </c:catAx>
      <c:valAx>
        <c:axId val="5133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5390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Renuncias'!$B$17</c:f>
              <c:strCache>
                <c:ptCount val="1"/>
                <c:pt idx="0">
                  <c:v>Total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'Denuncias, Víctimas y Renuncias'!$C$17:$Q$17</c:f>
              <c:numCache>
                <c:formatCode>#,##0</c:formatCode>
                <c:ptCount val="15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158590</c:v>
                </c:pt>
                <c:pt idx="11">
                  <c:v>161378</c:v>
                </c:pt>
                <c:pt idx="12">
                  <c:v>145731</c:v>
                </c:pt>
                <c:pt idx="13">
                  <c:v>159352</c:v>
                </c:pt>
                <c:pt idx="14">
                  <c:v>176483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FE2-AACC-C334A128C925}"/>
            </c:ext>
          </c:extLst>
        </c:ser>
        <c:ser>
          <c:idx val="1"/>
          <c:order val="1"/>
          <c:tx>
            <c:strRef>
              <c:f>'Denuncias, Víctimas y Renuncias'!$B$21</c:f>
              <c:strCache>
                <c:ptCount val="1"/>
                <c:pt idx="0">
                  <c:v>Total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'Denuncias, Víctimas y Renuncias'!$C$21:$Q$21</c:f>
              <c:numCache>
                <c:formatCode>#,##0</c:formatCode>
                <c:ptCount val="15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  <c:pt idx="12">
                  <c:v>14932</c:v>
                </c:pt>
                <c:pt idx="13">
                  <c:v>15720</c:v>
                </c:pt>
                <c:pt idx="14">
                  <c:v>16900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FE2-AACC-C334A12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6176"/>
        <c:axId val="51341568"/>
      </c:lineChart>
      <c:catAx>
        <c:axId val="153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51341568"/>
        <c:crosses val="autoZero"/>
        <c:auto val="1"/>
        <c:lblAlgn val="ctr"/>
        <c:lblOffset val="100"/>
        <c:noMultiLvlLbl val="0"/>
      </c:catAx>
      <c:valAx>
        <c:axId val="5134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5390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Medidas'!$C$13:$Q$13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'Órdenes y Medidas'!$C$19:$Q$19</c:f>
              <c:numCache>
                <c:formatCode>0.0%</c:formatCode>
                <c:ptCount val="15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  <c:pt idx="12">
                  <c:v>0.7052147239263804</c:v>
                </c:pt>
                <c:pt idx="13">
                  <c:v>0.7044271532063322</c:v>
                </c:pt>
                <c:pt idx="14">
                  <c:v>0.68217384762000299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B5E-A985-DA911312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072"/>
        <c:axId val="51343872"/>
      </c:lineChart>
      <c:catAx>
        <c:axId val="199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3872"/>
        <c:crosses val="autoZero"/>
        <c:auto val="1"/>
        <c:lblAlgn val="ctr"/>
        <c:lblOffset val="100"/>
        <c:noMultiLvlLbl val="0"/>
      </c:catAx>
      <c:valAx>
        <c:axId val="513438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3072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Medidas'!$C$13:$Q$13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'Órdenes y Medidas'!$C$14:$Q$14</c:f>
              <c:numCache>
                <c:formatCode>#,##0</c:formatCode>
                <c:ptCount val="15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  <c:pt idx="12">
                  <c:v>35860</c:v>
                </c:pt>
                <c:pt idx="13">
                  <c:v>37270</c:v>
                </c:pt>
                <c:pt idx="14">
                  <c:v>39874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85C-994C-A003BE67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4096"/>
        <c:axId val="51346752"/>
      </c:lineChart>
      <c:catAx>
        <c:axId val="19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6752"/>
        <c:crosses val="autoZero"/>
        <c:auto val="1"/>
        <c:lblAlgn val="ctr"/>
        <c:lblOffset val="100"/>
        <c:noMultiLvlLbl val="0"/>
      </c:catAx>
      <c:valAx>
        <c:axId val="51346752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40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Enjuiciados!$C$18:$Q$18</c:f>
              <c:numCache>
                <c:formatCode>0.0%</c:formatCode>
                <c:ptCount val="15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  <c:pt idx="12">
                  <c:v>0.86634531113058721</c:v>
                </c:pt>
                <c:pt idx="13">
                  <c:v>0.875060620756547</c:v>
                </c:pt>
                <c:pt idx="14">
                  <c:v>0.89009244031078094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F-460D-BC7B-4D391FB049E5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Enjuiciados!$C$19:$Q$19</c:f>
              <c:numCache>
                <c:formatCode>0.0%</c:formatCode>
                <c:ptCount val="15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  <c:pt idx="12">
                  <c:v>0.9212218649517685</c:v>
                </c:pt>
                <c:pt idx="13">
                  <c:v>0.92950819672131146</c:v>
                </c:pt>
                <c:pt idx="14">
                  <c:v>0.93948503463599531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F-460D-BC7B-4D391FB0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80896"/>
        <c:axId val="184575104"/>
      </c:lineChart>
      <c:catAx>
        <c:axId val="200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5104"/>
        <c:crosses val="autoZero"/>
        <c:auto val="1"/>
        <c:lblAlgn val="ctr"/>
        <c:lblOffset val="100"/>
        <c:noMultiLvlLbl val="0"/>
      </c:catAx>
      <c:valAx>
        <c:axId val="184575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08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Penales'!$C$28:$Q$28</c:f>
              <c:numCache>
                <c:formatCode>#,##0</c:formatCode>
                <c:ptCount val="15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  <c:pt idx="12">
                  <c:v>1542</c:v>
                </c:pt>
                <c:pt idx="13">
                  <c:v>1248</c:v>
                </c:pt>
                <c:pt idx="14">
                  <c:v>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98A-8BCF-46904BB703FD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Penales'!$C$29:$Q$29</c:f>
              <c:numCache>
                <c:formatCode>#,##0</c:formatCode>
                <c:ptCount val="15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  <c:pt idx="12">
                  <c:v>3064</c:v>
                </c:pt>
                <c:pt idx="13">
                  <c:v>2852</c:v>
                </c:pt>
                <c:pt idx="14">
                  <c:v>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98A-8BCF-46904BB703FD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Penales'!$C$30:$Q$30</c:f>
              <c:numCache>
                <c:formatCode>#,##0</c:formatCode>
                <c:ptCount val="15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  <c:pt idx="12">
                  <c:v>23844</c:v>
                </c:pt>
                <c:pt idx="13">
                  <c:v>23834</c:v>
                </c:pt>
                <c:pt idx="14">
                  <c:v>23687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C-498A-8BCF-46904BB703FD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Penales'!$C$31:$Q$31</c:f>
              <c:numCache>
                <c:formatCode>#,##0</c:formatCode>
                <c:ptCount val="15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  <c:pt idx="12">
                  <c:v>22847</c:v>
                </c:pt>
                <c:pt idx="13">
                  <c:v>22414</c:v>
                </c:pt>
                <c:pt idx="14">
                  <c:v>23451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C-498A-8BCF-46904BB703FD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Penales'!$C$32:$Q$32</c:f>
              <c:numCache>
                <c:formatCode>#,##0</c:formatCode>
                <c:ptCount val="15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  <c:pt idx="12">
                  <c:v>2331</c:v>
                </c:pt>
                <c:pt idx="13">
                  <c:v>2006</c:v>
                </c:pt>
                <c:pt idx="14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C-498A-8BCF-46904BB703FD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Penales'!$C$33:$Q$33</c:f>
              <c:numCache>
                <c:formatCode>#,##0</c:formatCode>
                <c:ptCount val="15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  <c:pt idx="12">
                  <c:v>5096</c:v>
                </c:pt>
                <c:pt idx="13">
                  <c:v>4825</c:v>
                </c:pt>
                <c:pt idx="14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8C-498A-8BCF-46904BB703FD}"/>
            </c:ext>
          </c:extLst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Penales'!$C$34:$Q$34</c:f>
              <c:numCache>
                <c:formatCode>#,##0</c:formatCode>
                <c:ptCount val="15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  <c:pt idx="12">
                  <c:v>2956</c:v>
                </c:pt>
                <c:pt idx="13">
                  <c:v>2861</c:v>
                </c:pt>
                <c:pt idx="14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8C-498A-8BCF-46904BB7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38720"/>
        <c:axId val="184577984"/>
      </c:lineChart>
      <c:catAx>
        <c:axId val="225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7984"/>
        <c:crosses val="autoZero"/>
        <c:auto val="1"/>
        <c:lblAlgn val="ctr"/>
        <c:lblOffset val="100"/>
        <c:noMultiLvlLbl val="0"/>
      </c:catAx>
      <c:valAx>
        <c:axId val="18457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543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Civiles'!$C$30:$Q$30</c:f>
              <c:numCache>
                <c:formatCode>#,##0</c:formatCode>
                <c:ptCount val="15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  <c:pt idx="12">
                  <c:v>4422</c:v>
                </c:pt>
                <c:pt idx="13">
                  <c:v>4711</c:v>
                </c:pt>
                <c:pt idx="14">
                  <c:v>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157-9909-8EE7077973F2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Civiles'!$C$31:$Q$31</c:f>
              <c:numCache>
                <c:formatCode>#,##0</c:formatCode>
                <c:ptCount val="15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  <c:pt idx="12">
                  <c:v>56</c:v>
                </c:pt>
                <c:pt idx="13">
                  <c:v>68</c:v>
                </c:pt>
                <c:pt idx="14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157-9909-8EE7077973F2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Civiles'!$C$32:$Q$32</c:f>
              <c:numCache>
                <c:formatCode>#,##0</c:formatCode>
                <c:ptCount val="15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  <c:pt idx="12">
                  <c:v>847</c:v>
                </c:pt>
                <c:pt idx="13">
                  <c:v>2008</c:v>
                </c:pt>
                <c:pt idx="14">
                  <c:v>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6-4157-9909-8EE7077973F2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Civiles'!$C$33:$Q$33</c:f>
              <c:numCache>
                <c:formatCode>#,##0</c:formatCode>
                <c:ptCount val="15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  <c:pt idx="12">
                  <c:v>195</c:v>
                </c:pt>
                <c:pt idx="13">
                  <c:v>194</c:v>
                </c:pt>
                <c:pt idx="14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6-4157-9909-8EE7077973F2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Civiles'!$C$34:$Q$34</c:f>
              <c:numCache>
                <c:formatCode>#,##0</c:formatCode>
                <c:ptCount val="15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  <c:pt idx="12">
                  <c:v>1134</c:v>
                </c:pt>
                <c:pt idx="13">
                  <c:v>1470</c:v>
                </c:pt>
                <c:pt idx="14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56-4157-9909-8EE7077973F2}"/>
            </c:ext>
          </c:extLst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Civiles'!$C$11:$Q$11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'Medidas Civiles'!$C$35:$Q$35</c:f>
              <c:numCache>
                <c:formatCode>#,##0</c:formatCode>
                <c:ptCount val="15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  <c:pt idx="12">
                  <c:v>5398</c:v>
                </c:pt>
                <c:pt idx="13">
                  <c:v>5539</c:v>
                </c:pt>
                <c:pt idx="14">
                  <c:v>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56-4157-9909-8EE70779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016"/>
        <c:axId val="200366848"/>
      </c:lineChart>
      <c:catAx>
        <c:axId val="226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66848"/>
        <c:crosses val="autoZero"/>
        <c:auto val="1"/>
        <c:lblAlgn val="ctr"/>
        <c:lblOffset val="100"/>
        <c:noMultiLvlLbl val="0"/>
      </c:catAx>
      <c:valAx>
        <c:axId val="20036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'Juzgados de lo Penal'!$C$21:$Q$21</c:f>
              <c:numCache>
                <c:formatCode>0.0%</c:formatCode>
                <c:ptCount val="15"/>
                <c:pt idx="0">
                  <c:v>0.5336365933788223</c:v>
                </c:pt>
                <c:pt idx="1">
                  <c:v>0.51937543736878933</c:v>
                </c:pt>
                <c:pt idx="2">
                  <c:v>0.52114473955116325</c:v>
                </c:pt>
                <c:pt idx="3">
                  <c:v>0.50134213421342133</c:v>
                </c:pt>
                <c:pt idx="4">
                  <c:v>0.50329006670272214</c:v>
                </c:pt>
                <c:pt idx="5">
                  <c:v>0.5080971659919028</c:v>
                </c:pt>
                <c:pt idx="6">
                  <c:v>0.51574243347552307</c:v>
                </c:pt>
                <c:pt idx="7">
                  <c:v>0.52317609741123505</c:v>
                </c:pt>
                <c:pt idx="8">
                  <c:v>0.5451674971631556</c:v>
                </c:pt>
                <c:pt idx="9">
                  <c:v>0.55047646004340034</c:v>
                </c:pt>
                <c:pt idx="10">
                  <c:v>0.56909908186687075</c:v>
                </c:pt>
                <c:pt idx="11">
                  <c:v>0.57355591387650573</c:v>
                </c:pt>
                <c:pt idx="12">
                  <c:v>0.60264059921289836</c:v>
                </c:pt>
                <c:pt idx="13">
                  <c:v>0.6507314771118452</c:v>
                </c:pt>
                <c:pt idx="14">
                  <c:v>0.65714955461790903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BD1-A2CF-88A7C506B0BD}"/>
            </c:ext>
          </c:extLst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Penal'!$C$8:$Q$8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'Juzgados de lo Penal'!$C$22:$Q$22</c:f>
              <c:numCache>
                <c:formatCode>0.0%</c:formatCode>
                <c:ptCount val="15"/>
                <c:pt idx="0">
                  <c:v>0.5002734731084777</c:v>
                </c:pt>
                <c:pt idx="1">
                  <c:v>0.46869290815479159</c:v>
                </c:pt>
                <c:pt idx="2">
                  <c:v>0.47684033073773779</c:v>
                </c:pt>
                <c:pt idx="3">
                  <c:v>0.4766883784710319</c:v>
                </c:pt>
                <c:pt idx="4">
                  <c:v>0.48453012048192773</c:v>
                </c:pt>
                <c:pt idx="5">
                  <c:v>0.49354005167958659</c:v>
                </c:pt>
                <c:pt idx="6">
                  <c:v>0.47972642892037126</c:v>
                </c:pt>
                <c:pt idx="7">
                  <c:v>0.50012013455069682</c:v>
                </c:pt>
                <c:pt idx="8">
                  <c:v>0.53341419041843541</c:v>
                </c:pt>
                <c:pt idx="9">
                  <c:v>0.55306741310940055</c:v>
                </c:pt>
                <c:pt idx="10">
                  <c:v>0.56006419073819347</c:v>
                </c:pt>
                <c:pt idx="11">
                  <c:v>0.57234933934901711</c:v>
                </c:pt>
                <c:pt idx="12">
                  <c:v>0.58651776103336917</c:v>
                </c:pt>
                <c:pt idx="13">
                  <c:v>0.64599508599508604</c:v>
                </c:pt>
                <c:pt idx="14">
                  <c:v>0.67600000000000005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BD1-A2CF-88A7C506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00389120"/>
      </c:lineChart>
      <c:catAx>
        <c:axId val="271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89120"/>
        <c:crosses val="autoZero"/>
        <c:auto val="1"/>
        <c:lblAlgn val="ctr"/>
        <c:lblOffset val="100"/>
        <c:noMultiLvlLbl val="0"/>
      </c:catAx>
      <c:valAx>
        <c:axId val="2003891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algn="ctr"/>
            <a:endPara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495300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15</xdr:col>
      <xdr:colOff>523876</xdr:colOff>
      <xdr:row>6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6" y="733426"/>
          <a:ext cx="13639800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17</xdr:col>
      <xdr:colOff>561975</xdr:colOff>
      <xdr:row>2</xdr:row>
      <xdr:rowOff>152400</xdr:rowOff>
    </xdr:from>
    <xdr:to>
      <xdr:col>18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67</xdr:row>
      <xdr:rowOff>23812</xdr:rowOff>
    </xdr:from>
    <xdr:to>
      <xdr:col>12</xdr:col>
      <xdr:colOff>247650</xdr:colOff>
      <xdr:row>100</xdr:row>
      <xdr:rowOff>19087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104</xdr:row>
      <xdr:rowOff>157162</xdr:rowOff>
    </xdr:from>
    <xdr:to>
      <xdr:col>12</xdr:col>
      <xdr:colOff>266700</xdr:colOff>
      <xdr:row>137</xdr:row>
      <xdr:rowOff>152437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18</xdr:col>
      <xdr:colOff>142875</xdr:colOff>
      <xdr:row>2</xdr:row>
      <xdr:rowOff>123825</xdr:rowOff>
    </xdr:from>
    <xdr:to>
      <xdr:col>18</xdr:col>
      <xdr:colOff>828675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54200" y="447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17</xdr:col>
      <xdr:colOff>276225</xdr:colOff>
      <xdr:row>2</xdr:row>
      <xdr:rowOff>47625</xdr:rowOff>
    </xdr:from>
    <xdr:to>
      <xdr:col>18</xdr:col>
      <xdr:colOff>123825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354175" y="3714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17</xdr:col>
      <xdr:colOff>352425</xdr:colOff>
      <xdr:row>2</xdr:row>
      <xdr:rowOff>57150</xdr:rowOff>
    </xdr:from>
    <xdr:to>
      <xdr:col>18</xdr:col>
      <xdr:colOff>200025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4430375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504825</xdr:colOff>
      <xdr:row>2</xdr:row>
      <xdr:rowOff>95250</xdr:rowOff>
    </xdr:from>
    <xdr:to>
      <xdr:col>16</xdr:col>
      <xdr:colOff>352425</xdr:colOff>
      <xdr:row>5</xdr:row>
      <xdr:rowOff>95250</xdr:rowOff>
    </xdr:to>
    <xdr:sp macro="" textlink="">
      <xdr:nvSpPr>
        <xdr:cNvPr id="6" name="3 Flecha izquierd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2FA6E9-617D-40EE-B5A6-80B525C1CC3B}"/>
            </a:ext>
          </a:extLst>
        </xdr:cNvPr>
        <xdr:cNvSpPr/>
      </xdr:nvSpPr>
      <xdr:spPr>
        <a:xfrm>
          <a:off x="16897350" y="419100"/>
          <a:ext cx="685800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1</xdr:row>
      <xdr:rowOff>57150</xdr:rowOff>
    </xdr:from>
    <xdr:to>
      <xdr:col>15</xdr:col>
      <xdr:colOff>104775</xdr:colOff>
      <xdr:row>4</xdr:row>
      <xdr:rowOff>85724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782799" y="219075"/>
          <a:ext cx="7334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9" t="s">
        <v>16</v>
      </c>
      <c r="C17" s="19"/>
      <c r="D17" s="19"/>
      <c r="E17" s="19"/>
    </row>
    <row r="18" spans="2:7" ht="17.100000000000001" customHeight="1" x14ac:dyDescent="0.2">
      <c r="B18" s="19" t="s">
        <v>26</v>
      </c>
      <c r="C18" s="19"/>
      <c r="D18" s="19"/>
      <c r="E18" s="19"/>
    </row>
    <row r="19" spans="2:7" ht="17.100000000000001" customHeight="1" x14ac:dyDescent="0.2">
      <c r="B19" s="19" t="s">
        <v>0</v>
      </c>
      <c r="C19" s="19"/>
      <c r="D19" s="19"/>
      <c r="E19" s="19"/>
    </row>
    <row r="20" spans="2:7" ht="17.100000000000001" customHeight="1" x14ac:dyDescent="0.2">
      <c r="B20" s="19" t="s">
        <v>1</v>
      </c>
      <c r="C20" s="19"/>
      <c r="D20" s="19"/>
      <c r="E20" s="19"/>
    </row>
    <row r="21" spans="2:7" ht="17.100000000000001" customHeight="1" x14ac:dyDescent="0.2">
      <c r="B21" s="19" t="s">
        <v>2</v>
      </c>
      <c r="C21" s="19"/>
      <c r="D21" s="19"/>
      <c r="E21" s="19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9" t="s">
        <v>121</v>
      </c>
      <c r="C23" s="19"/>
      <c r="D23" s="19"/>
      <c r="E23" s="19"/>
      <c r="F23" s="19"/>
      <c r="G23" s="19"/>
    </row>
    <row r="24" spans="2:7" ht="17.100000000000001" customHeight="1" x14ac:dyDescent="0.2">
      <c r="B24" s="19" t="s">
        <v>120</v>
      </c>
      <c r="C24" s="19"/>
      <c r="D24" s="19"/>
      <c r="E24" s="19"/>
      <c r="F24" s="19"/>
      <c r="G24" s="19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Q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  <col min="15" max="17" width="9.25" bestFit="1" customWidth="1"/>
  </cols>
  <sheetData>
    <row r="11" spans="2:17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</row>
    <row r="12" spans="2:17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166961</v>
      </c>
      <c r="N12" s="6">
        <v>168057</v>
      </c>
      <c r="O12" s="6">
        <v>150785</v>
      </c>
      <c r="P12" s="6">
        <v>162848</v>
      </c>
      <c r="Q12" s="6">
        <v>182065</v>
      </c>
    </row>
    <row r="13" spans="2:17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108686</v>
      </c>
      <c r="N13" s="6">
        <v>108619</v>
      </c>
      <c r="O13" s="6">
        <v>97599</v>
      </c>
      <c r="P13" s="6">
        <v>106554</v>
      </c>
      <c r="Q13" s="6">
        <v>115892</v>
      </c>
    </row>
    <row r="14" spans="2:17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49904</v>
      </c>
      <c r="N14" s="6">
        <v>52759</v>
      </c>
      <c r="O14" s="6">
        <v>48132</v>
      </c>
      <c r="P14" s="6">
        <v>52798</v>
      </c>
      <c r="Q14" s="6">
        <v>60591</v>
      </c>
    </row>
    <row r="15" spans="2:17" ht="30" customHeight="1" thickBot="1" x14ac:dyDescent="0.25">
      <c r="B15" s="5" t="s">
        <v>123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536</v>
      </c>
      <c r="P15" s="6">
        <v>444</v>
      </c>
      <c r="Q15" s="6">
        <v>529</v>
      </c>
    </row>
    <row r="16" spans="2:17" ht="30" customHeight="1" thickBot="1" x14ac:dyDescent="0.25">
      <c r="B16" s="5" t="s">
        <v>124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163</v>
      </c>
      <c r="P16" s="6">
        <v>92</v>
      </c>
      <c r="Q16" s="6">
        <v>138</v>
      </c>
    </row>
    <row r="17" spans="2:17" ht="30" customHeight="1" thickBot="1" x14ac:dyDescent="0.25">
      <c r="B17" s="5" t="s">
        <v>7</v>
      </c>
      <c r="C17" s="6"/>
      <c r="D17" s="6"/>
      <c r="E17" s="6"/>
      <c r="F17" s="6">
        <v>134002</v>
      </c>
      <c r="G17" s="6">
        <v>128543</v>
      </c>
      <c r="H17" s="6">
        <v>124893</v>
      </c>
      <c r="I17" s="6">
        <v>126740</v>
      </c>
      <c r="J17" s="6">
        <v>123725</v>
      </c>
      <c r="K17" s="6">
        <v>134620</v>
      </c>
      <c r="L17" s="6">
        <v>158217</v>
      </c>
      <c r="M17" s="6">
        <v>158590</v>
      </c>
      <c r="N17" s="6">
        <v>161378</v>
      </c>
      <c r="O17" s="6">
        <v>145731</v>
      </c>
      <c r="P17" s="6">
        <v>159352</v>
      </c>
      <c r="Q17" s="6">
        <v>176483</v>
      </c>
    </row>
    <row r="18" spans="2:17" ht="30" customHeight="1" thickBot="1" x14ac:dyDescent="0.25">
      <c r="B18" s="5" t="s">
        <v>125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699</v>
      </c>
      <c r="P18" s="6">
        <v>536</v>
      </c>
      <c r="Q18" s="6">
        <v>667</v>
      </c>
    </row>
    <row r="19" spans="2:17" ht="30" customHeight="1" thickBot="1" x14ac:dyDescent="0.25">
      <c r="B19" s="5" t="s">
        <v>8</v>
      </c>
      <c r="C19" s="6">
        <v>9022</v>
      </c>
      <c r="D19" s="6">
        <v>9185</v>
      </c>
      <c r="E19" s="6">
        <v>9192</v>
      </c>
      <c r="F19" s="6">
        <v>9046</v>
      </c>
      <c r="G19" s="6">
        <v>9190</v>
      </c>
      <c r="H19" s="6">
        <v>9173</v>
      </c>
      <c r="I19" s="6">
        <v>9783</v>
      </c>
      <c r="J19" s="6">
        <v>9641</v>
      </c>
      <c r="K19" s="6">
        <v>10427</v>
      </c>
      <c r="L19" s="6">
        <v>10212</v>
      </c>
      <c r="M19" s="6">
        <v>11106</v>
      </c>
      <c r="N19" s="6">
        <v>10867</v>
      </c>
      <c r="O19" s="6">
        <v>9253</v>
      </c>
      <c r="P19" s="6">
        <v>9331</v>
      </c>
      <c r="Q19" s="6">
        <v>9590</v>
      </c>
    </row>
    <row r="20" spans="2:17" ht="30" customHeight="1" thickBot="1" x14ac:dyDescent="0.25">
      <c r="B20" s="5" t="s">
        <v>9</v>
      </c>
      <c r="C20" s="6">
        <v>7078</v>
      </c>
      <c r="D20" s="6">
        <v>7577</v>
      </c>
      <c r="E20" s="6">
        <v>6715</v>
      </c>
      <c r="F20" s="6">
        <v>6414</v>
      </c>
      <c r="G20" s="6">
        <v>6372</v>
      </c>
      <c r="H20" s="6">
        <v>6127</v>
      </c>
      <c r="I20" s="6">
        <v>5938</v>
      </c>
      <c r="J20" s="6">
        <v>5680</v>
      </c>
      <c r="K20" s="6">
        <v>5691</v>
      </c>
      <c r="L20" s="6">
        <v>6252</v>
      </c>
      <c r="M20" s="6">
        <v>6241</v>
      </c>
      <c r="N20" s="6">
        <v>6338</v>
      </c>
      <c r="O20" s="6">
        <v>5679</v>
      </c>
      <c r="P20" s="6">
        <v>6389</v>
      </c>
      <c r="Q20" s="6">
        <v>7310</v>
      </c>
    </row>
    <row r="21" spans="2:17" ht="30" customHeight="1" thickBot="1" x14ac:dyDescent="0.25">
      <c r="B21" s="5" t="s">
        <v>10</v>
      </c>
      <c r="C21" s="6">
        <v>16100</v>
      </c>
      <c r="D21" s="6">
        <v>16762</v>
      </c>
      <c r="E21" s="6">
        <v>15907</v>
      </c>
      <c r="F21" s="6">
        <v>15460</v>
      </c>
      <c r="G21" s="6">
        <v>15562</v>
      </c>
      <c r="H21" s="6">
        <v>15300</v>
      </c>
      <c r="I21" s="6">
        <v>15721</v>
      </c>
      <c r="J21" s="6">
        <v>15321</v>
      </c>
      <c r="K21" s="6">
        <v>16118</v>
      </c>
      <c r="L21" s="6">
        <v>16464</v>
      </c>
      <c r="M21" s="6">
        <v>17347</v>
      </c>
      <c r="N21" s="6">
        <v>17205</v>
      </c>
      <c r="O21" s="6">
        <v>14932</v>
      </c>
      <c r="P21" s="6">
        <v>15720</v>
      </c>
      <c r="Q21" s="6">
        <v>16900</v>
      </c>
    </row>
    <row r="22" spans="2:17" ht="30" customHeight="1" thickBot="1" x14ac:dyDescent="0.25">
      <c r="B22" s="5" t="s">
        <v>11</v>
      </c>
      <c r="C22" s="11"/>
      <c r="D22" s="11"/>
      <c r="E22" s="11"/>
      <c r="F22" s="11">
        <v>0.35899999999999999</v>
      </c>
      <c r="G22" s="11">
        <v>0.35499999999999998</v>
      </c>
      <c r="H22" s="11">
        <v>0.32600000000000001</v>
      </c>
      <c r="I22" s="11">
        <v>0.313</v>
      </c>
      <c r="J22" s="11">
        <v>0.30099999999999999</v>
      </c>
      <c r="K22" s="11">
        <v>0.29899999999999999</v>
      </c>
      <c r="L22" s="11">
        <v>0.30399999999999999</v>
      </c>
      <c r="M22" s="11">
        <v>0.315</v>
      </c>
      <c r="N22" s="11">
        <v>0.32692808189468203</v>
      </c>
      <c r="O22" s="11">
        <f>O14/O17</f>
        <v>0.33027976202729686</v>
      </c>
      <c r="P22" s="11">
        <f>P14/P17</f>
        <v>0.33132938400522116</v>
      </c>
      <c r="Q22" s="11">
        <f>Q14/Q17</f>
        <v>0.34332485281868508</v>
      </c>
    </row>
    <row r="23" spans="2:17" ht="30" customHeight="1" thickBot="1" x14ac:dyDescent="0.25">
      <c r="B23" s="5" t="s">
        <v>12</v>
      </c>
      <c r="C23" s="11">
        <v>0.44</v>
      </c>
      <c r="D23" s="11">
        <v>0.45200000000000001</v>
      </c>
      <c r="E23" s="11">
        <v>0.42199999999999999</v>
      </c>
      <c r="F23" s="11">
        <v>0.41499999999999998</v>
      </c>
      <c r="G23" s="11">
        <v>0.40899999999999997</v>
      </c>
      <c r="H23" s="11">
        <v>0.4</v>
      </c>
      <c r="I23" s="11">
        <v>0.378</v>
      </c>
      <c r="J23" s="11">
        <v>0.371</v>
      </c>
      <c r="K23" s="11">
        <v>0.35299999999999998</v>
      </c>
      <c r="L23" s="11">
        <v>0.38</v>
      </c>
      <c r="M23" s="11">
        <v>0.36</v>
      </c>
      <c r="N23" s="11">
        <v>0.36838128451031676</v>
      </c>
      <c r="O23" s="11">
        <f>O20/O21</f>
        <v>0.3803241360835789</v>
      </c>
      <c r="P23" s="11">
        <f>P20/P21</f>
        <v>0.40642493638676847</v>
      </c>
      <c r="Q23" s="11">
        <f>Q20/Q21</f>
        <v>0.43254437869822487</v>
      </c>
    </row>
    <row r="24" spans="2:17" ht="30" customHeight="1" thickBot="1" x14ac:dyDescent="0.25">
      <c r="B24" s="5" t="s">
        <v>13</v>
      </c>
      <c r="C24" s="11"/>
      <c r="D24" s="11"/>
      <c r="E24" s="11"/>
      <c r="F24" s="17">
        <f>F21/F17</f>
        <v>0.11537141236697959</v>
      </c>
      <c r="G24" s="17">
        <v>0.121</v>
      </c>
      <c r="H24" s="17">
        <v>0.123</v>
      </c>
      <c r="I24" s="17">
        <v>0.124</v>
      </c>
      <c r="J24" s="17">
        <v>0.124</v>
      </c>
      <c r="K24" s="17">
        <v>0.12</v>
      </c>
      <c r="L24" s="17">
        <v>0.104</v>
      </c>
      <c r="M24" s="17">
        <v>0.109</v>
      </c>
      <c r="N24" s="17">
        <v>0.10661304514865719</v>
      </c>
      <c r="O24" s="17">
        <f>O21/O17</f>
        <v>0.10246275672300334</v>
      </c>
      <c r="P24" s="17">
        <f>P21/P17</f>
        <v>9.8649530598925644E-2</v>
      </c>
      <c r="Q24" s="17">
        <f>Q21/Q17</f>
        <v>9.5759931551480881E-2</v>
      </c>
    </row>
    <row r="25" spans="2:17" ht="30" customHeight="1" thickBot="1" x14ac:dyDescent="0.25">
      <c r="B25" s="12" t="s">
        <v>14</v>
      </c>
      <c r="C25" s="15"/>
      <c r="D25" s="15"/>
      <c r="E25" s="15"/>
      <c r="F25" s="18">
        <v>0.13300000000000001</v>
      </c>
      <c r="G25" s="18">
        <v>0.14000000000000001</v>
      </c>
      <c r="H25" s="18">
        <v>0.15</v>
      </c>
      <c r="I25" s="18">
        <v>0.15</v>
      </c>
      <c r="J25" s="18">
        <v>0.152</v>
      </c>
      <c r="K25" s="18">
        <v>0.14099999999999999</v>
      </c>
      <c r="L25" s="18">
        <v>0.13</v>
      </c>
      <c r="M25" s="18">
        <v>0.125</v>
      </c>
      <c r="N25" s="18">
        <v>0.12013116245569476</v>
      </c>
      <c r="O25" s="18">
        <f>O20/O14</f>
        <v>0.11798803290949887</v>
      </c>
      <c r="P25" s="18">
        <f>P20/P14</f>
        <v>0.1210083715292246</v>
      </c>
      <c r="Q25" s="18">
        <f>Q20/Q14</f>
        <v>0.12064498027759898</v>
      </c>
    </row>
    <row r="28" spans="2:17" x14ac:dyDescent="0.2">
      <c r="B28" s="20" t="s">
        <v>15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F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7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  <c r="O13" s="4">
        <v>2020</v>
      </c>
      <c r="P13" s="4">
        <v>2021</v>
      </c>
      <c r="Q13" s="4">
        <v>2022</v>
      </c>
    </row>
    <row r="14" spans="2:17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  <c r="O14" s="6">
        <v>35860</v>
      </c>
      <c r="P14" s="6">
        <v>37270</v>
      </c>
      <c r="Q14" s="6">
        <v>39874</v>
      </c>
    </row>
    <row r="15" spans="2:17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  <c r="O15" s="8">
        <v>242</v>
      </c>
      <c r="P15" s="8">
        <v>133</v>
      </c>
      <c r="Q15" s="8">
        <v>174</v>
      </c>
    </row>
    <row r="16" spans="2:17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  <c r="O16" s="6">
        <v>25289</v>
      </c>
      <c r="P16" s="6">
        <v>26254</v>
      </c>
      <c r="Q16" s="6">
        <v>27201</v>
      </c>
    </row>
    <row r="17" spans="2:32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  <c r="O17" s="6">
        <v>10329</v>
      </c>
      <c r="P17" s="6">
        <v>10883</v>
      </c>
      <c r="Q17" s="6">
        <v>12499</v>
      </c>
    </row>
    <row r="18" spans="2:32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  <c r="O18" s="6">
        <v>10571</v>
      </c>
      <c r="P18" s="6">
        <v>11016</v>
      </c>
      <c r="Q18" s="6">
        <f>SUM(Q15,Q17)</f>
        <v>12673</v>
      </c>
    </row>
    <row r="19" spans="2:32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  <c r="O19" s="11">
        <f>O16/O14</f>
        <v>0.7052147239263804</v>
      </c>
      <c r="P19" s="11">
        <f>P16/P14</f>
        <v>0.7044271532063322</v>
      </c>
      <c r="Q19" s="11">
        <f>Q16/Q14</f>
        <v>0.68217384762000299</v>
      </c>
    </row>
    <row r="20" spans="2:32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  <c r="O20" s="11">
        <f>O17/O14</f>
        <v>0.28803680981595092</v>
      </c>
      <c r="P20" s="11">
        <f>P17/P14</f>
        <v>0.29200429299704855</v>
      </c>
      <c r="Q20" s="11">
        <f>Q17/Q14</f>
        <v>0.31346240658072932</v>
      </c>
    </row>
    <row r="21" spans="2:32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  <c r="O21" s="16">
        <f>O15/O14</f>
        <v>6.7484662576687117E-3</v>
      </c>
      <c r="P21" s="16">
        <f>P15/P14</f>
        <v>3.5685537966192648E-3</v>
      </c>
      <c r="Q21" s="16">
        <f>Q15/Q14</f>
        <v>4.3637457992676933E-3</v>
      </c>
    </row>
    <row r="22" spans="2:32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  <c r="O22" s="15">
        <f>O18/O14</f>
        <v>0.29478527607361965</v>
      </c>
      <c r="P22" s="15">
        <f>P18/P14</f>
        <v>0.29557284679366785</v>
      </c>
      <c r="Q22" s="15">
        <f>Q18/Q14</f>
        <v>0.31782615237999701</v>
      </c>
    </row>
    <row r="23" spans="2:32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Q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7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</row>
    <row r="12" spans="2:17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  <c r="O12" s="6">
        <v>18668</v>
      </c>
      <c r="P12" s="6">
        <v>23206</v>
      </c>
      <c r="Q12" s="6">
        <v>25284</v>
      </c>
    </row>
    <row r="13" spans="2:17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  <c r="O13" s="6">
        <v>11862</v>
      </c>
      <c r="P13" s="6">
        <v>14435</v>
      </c>
      <c r="Q13" s="6">
        <v>15695</v>
      </c>
    </row>
    <row r="14" spans="2:17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  <c r="O14" s="6">
        <v>4584</v>
      </c>
      <c r="P14" s="6">
        <v>6237</v>
      </c>
      <c r="Q14" s="6">
        <v>7188</v>
      </c>
    </row>
    <row r="15" spans="2:17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  <c r="O15" s="6">
        <v>1830</v>
      </c>
      <c r="P15" s="6">
        <v>2061</v>
      </c>
      <c r="Q15" s="6">
        <v>1938</v>
      </c>
    </row>
    <row r="16" spans="2:17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  <c r="O16" s="6">
        <v>392</v>
      </c>
      <c r="P16" s="6">
        <v>473</v>
      </c>
      <c r="Q16" s="6">
        <v>463</v>
      </c>
    </row>
    <row r="17" spans="2:17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  <c r="O17" s="11">
        <f>(O13+O14)/O12</f>
        <v>0.88097278765802445</v>
      </c>
      <c r="P17" s="11">
        <f>(P13+P14)/P12</f>
        <v>0.89080410238731367</v>
      </c>
      <c r="Q17" s="11">
        <f>(Q13+Q14)/Q12</f>
        <v>0.90503875968992253</v>
      </c>
    </row>
    <row r="18" spans="2:17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  <c r="O18" s="11">
        <f t="shared" ref="O18:Q19" si="0">O13/(O13+O15)</f>
        <v>0.86634531113058721</v>
      </c>
      <c r="P18" s="11">
        <f t="shared" si="0"/>
        <v>0.875060620756547</v>
      </c>
      <c r="Q18" s="11">
        <f t="shared" si="0"/>
        <v>0.89009244031078094</v>
      </c>
    </row>
    <row r="19" spans="2:17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  <c r="O19" s="15">
        <f t="shared" si="0"/>
        <v>0.9212218649517685</v>
      </c>
      <c r="P19" s="15">
        <f t="shared" si="0"/>
        <v>0.92950819672131146</v>
      </c>
      <c r="Q19" s="15">
        <f t="shared" si="0"/>
        <v>0.93948503463599531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Q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7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</row>
    <row r="12" spans="2:17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  <c r="O12" s="6">
        <v>770</v>
      </c>
      <c r="P12" s="6">
        <v>728</v>
      </c>
      <c r="Q12" s="6">
        <v>711</v>
      </c>
    </row>
    <row r="13" spans="2:17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  <c r="O13" s="6">
        <v>772</v>
      </c>
      <c r="P13" s="6">
        <v>520</v>
      </c>
      <c r="Q13" s="6">
        <v>574</v>
      </c>
    </row>
    <row r="14" spans="2:17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  <c r="O14" s="6">
        <v>2268</v>
      </c>
      <c r="P14" s="6">
        <v>2064</v>
      </c>
      <c r="Q14" s="6">
        <v>2150</v>
      </c>
    </row>
    <row r="15" spans="2:17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  <c r="O15" s="6">
        <v>796</v>
      </c>
      <c r="P15" s="6">
        <v>788</v>
      </c>
      <c r="Q15" s="6">
        <v>866</v>
      </c>
    </row>
    <row r="16" spans="2:17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  <c r="O16" s="6">
        <v>17698</v>
      </c>
      <c r="P16" s="6">
        <v>18145</v>
      </c>
      <c r="Q16" s="6">
        <v>17922</v>
      </c>
    </row>
    <row r="17" spans="2:17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  <c r="O17" s="6">
        <v>6146</v>
      </c>
      <c r="P17" s="6">
        <v>5689</v>
      </c>
      <c r="Q17" s="6">
        <v>5765</v>
      </c>
    </row>
    <row r="18" spans="2:17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  <c r="O18" s="6">
        <v>17079</v>
      </c>
      <c r="P18" s="6">
        <v>17272</v>
      </c>
      <c r="Q18" s="6">
        <v>17984</v>
      </c>
    </row>
    <row r="19" spans="2:17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  <c r="O19" s="6">
        <v>5768</v>
      </c>
      <c r="P19" s="6">
        <v>5142</v>
      </c>
      <c r="Q19" s="6">
        <v>5467</v>
      </c>
    </row>
    <row r="20" spans="2:17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  <c r="O20" s="6">
        <v>1725</v>
      </c>
      <c r="P20" s="6">
        <v>1461</v>
      </c>
      <c r="Q20" s="6">
        <v>1721</v>
      </c>
    </row>
    <row r="21" spans="2:17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  <c r="O21" s="6">
        <v>606</v>
      </c>
      <c r="P21" s="6">
        <v>545</v>
      </c>
      <c r="Q21" s="6">
        <v>330</v>
      </c>
    </row>
    <row r="22" spans="2:17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  <c r="O22" s="6">
        <v>3825</v>
      </c>
      <c r="P22" s="6">
        <v>3578</v>
      </c>
      <c r="Q22" s="6">
        <v>3768</v>
      </c>
    </row>
    <row r="23" spans="2:17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  <c r="O23" s="6">
        <v>1271</v>
      </c>
      <c r="P23" s="6">
        <v>1247</v>
      </c>
      <c r="Q23" s="6">
        <v>1572</v>
      </c>
    </row>
    <row r="24" spans="2:17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  <c r="O24" s="6">
        <v>1848</v>
      </c>
      <c r="P24" s="6">
        <v>2158</v>
      </c>
      <c r="Q24" s="6">
        <v>1398</v>
      </c>
    </row>
    <row r="25" spans="2:17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  <c r="O25" s="6">
        <v>1108</v>
      </c>
      <c r="P25" s="6">
        <v>703</v>
      </c>
      <c r="Q25" s="6">
        <v>949</v>
      </c>
    </row>
    <row r="26" spans="2:17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  <c r="O26" s="6">
        <v>45213</v>
      </c>
      <c r="P26" s="6">
        <v>45406</v>
      </c>
      <c r="Q26" s="6">
        <v>45654</v>
      </c>
    </row>
    <row r="27" spans="2:17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  <c r="O27" s="6">
        <v>16467</v>
      </c>
      <c r="P27" s="6">
        <v>14634</v>
      </c>
      <c r="Q27" s="6">
        <v>15523</v>
      </c>
    </row>
    <row r="28" spans="2:17" ht="20.100000000000001" customHeight="1" thickBot="1" x14ac:dyDescent="0.25">
      <c r="B28" s="5" t="s">
        <v>52</v>
      </c>
      <c r="C28" s="6">
        <f t="shared" ref="C28:O28" si="0">SUM(C12:C13)</f>
        <v>3100</v>
      </c>
      <c r="D28" s="6">
        <f t="shared" si="0"/>
        <v>2455</v>
      </c>
      <c r="E28" s="6">
        <f t="shared" si="0"/>
        <v>2352</v>
      </c>
      <c r="F28" s="6">
        <f t="shared" si="0"/>
        <v>2100</v>
      </c>
      <c r="G28" s="6">
        <f t="shared" si="0"/>
        <v>1736</v>
      </c>
      <c r="H28" s="6">
        <f t="shared" si="0"/>
        <v>1550</v>
      </c>
      <c r="I28" s="6">
        <f t="shared" si="0"/>
        <v>1363</v>
      </c>
      <c r="J28" s="6">
        <f t="shared" si="0"/>
        <v>978</v>
      </c>
      <c r="K28" s="6">
        <f t="shared" si="0"/>
        <v>1232</v>
      </c>
      <c r="L28" s="6">
        <f t="shared" si="0"/>
        <v>1566</v>
      </c>
      <c r="M28" s="6">
        <f t="shared" si="0"/>
        <v>1420</v>
      </c>
      <c r="N28" s="6">
        <f t="shared" si="0"/>
        <v>1578</v>
      </c>
      <c r="O28" s="6">
        <f t="shared" si="0"/>
        <v>1542</v>
      </c>
      <c r="P28" s="6">
        <v>1248</v>
      </c>
      <c r="Q28" s="6">
        <f>SUM(Q12:Q13)</f>
        <v>1285</v>
      </c>
    </row>
    <row r="29" spans="2:17" ht="20.100000000000001" customHeight="1" thickBot="1" x14ac:dyDescent="0.25">
      <c r="B29" s="5" t="s">
        <v>53</v>
      </c>
      <c r="C29" s="6">
        <f t="shared" ref="C29:O29" si="1">SUM(C14:C15)</f>
        <v>6411</v>
      </c>
      <c r="D29" s="6">
        <f t="shared" si="1"/>
        <v>5747</v>
      </c>
      <c r="E29" s="6">
        <f t="shared" si="1"/>
        <v>5146</v>
      </c>
      <c r="F29" s="6">
        <f t="shared" si="1"/>
        <v>5050</v>
      </c>
      <c r="G29" s="6">
        <f t="shared" si="1"/>
        <v>4077</v>
      </c>
      <c r="H29" s="6">
        <f t="shared" si="1"/>
        <v>3967</v>
      </c>
      <c r="I29" s="6">
        <f t="shared" si="1"/>
        <v>3489</v>
      </c>
      <c r="J29" s="6">
        <f t="shared" si="1"/>
        <v>3513</v>
      </c>
      <c r="K29" s="6">
        <f t="shared" si="1"/>
        <v>3304</v>
      </c>
      <c r="L29" s="6">
        <f t="shared" si="1"/>
        <v>3347</v>
      </c>
      <c r="M29" s="6">
        <f t="shared" si="1"/>
        <v>3622</v>
      </c>
      <c r="N29" s="6">
        <f t="shared" si="1"/>
        <v>3693</v>
      </c>
      <c r="O29" s="6">
        <f t="shared" si="1"/>
        <v>3064</v>
      </c>
      <c r="P29" s="6">
        <v>2852</v>
      </c>
      <c r="Q29" s="6">
        <f>SUM(Q14:Q15)</f>
        <v>3016</v>
      </c>
    </row>
    <row r="30" spans="2:17" ht="20.100000000000001" customHeight="1" thickBot="1" x14ac:dyDescent="0.25">
      <c r="B30" s="5" t="s">
        <v>54</v>
      </c>
      <c r="C30" s="6">
        <f t="shared" ref="C30:O30" si="2">SUM(C16:C17)</f>
        <v>33515</v>
      </c>
      <c r="D30" s="6">
        <f t="shared" si="2"/>
        <v>31760</v>
      </c>
      <c r="E30" s="6">
        <f t="shared" si="2"/>
        <v>27734</v>
      </c>
      <c r="F30" s="6">
        <f t="shared" si="2"/>
        <v>26636</v>
      </c>
      <c r="G30" s="6">
        <f t="shared" si="2"/>
        <v>24190</v>
      </c>
      <c r="H30" s="6">
        <f t="shared" si="2"/>
        <v>22100</v>
      </c>
      <c r="I30" s="6">
        <f t="shared" si="2"/>
        <v>22100</v>
      </c>
      <c r="J30" s="6">
        <f t="shared" si="2"/>
        <v>21789</v>
      </c>
      <c r="K30" s="6">
        <f t="shared" si="2"/>
        <v>23486</v>
      </c>
      <c r="L30" s="6">
        <f t="shared" si="2"/>
        <v>23874</v>
      </c>
      <c r="M30" s="6">
        <f t="shared" si="2"/>
        <v>25275</v>
      </c>
      <c r="N30" s="6">
        <f t="shared" si="2"/>
        <v>25954</v>
      </c>
      <c r="O30" s="6">
        <f t="shared" si="2"/>
        <v>23844</v>
      </c>
      <c r="P30" s="6">
        <v>23834</v>
      </c>
      <c r="Q30" s="6">
        <f>SUM(Q16:Q17)</f>
        <v>23687</v>
      </c>
    </row>
    <row r="31" spans="2:17" ht="20.100000000000001" customHeight="1" thickBot="1" x14ac:dyDescent="0.25">
      <c r="B31" s="5" t="s">
        <v>55</v>
      </c>
      <c r="C31" s="6">
        <f t="shared" ref="C31:O31" si="3">SUM(C18:C19)</f>
        <v>32508</v>
      </c>
      <c r="D31" s="6">
        <f t="shared" si="3"/>
        <v>31203</v>
      </c>
      <c r="E31" s="6">
        <f t="shared" si="3"/>
        <v>27701</v>
      </c>
      <c r="F31" s="6">
        <f t="shared" si="3"/>
        <v>26451</v>
      </c>
      <c r="G31" s="6">
        <f t="shared" si="3"/>
        <v>24064</v>
      </c>
      <c r="H31" s="6">
        <f t="shared" si="3"/>
        <v>21523</v>
      </c>
      <c r="I31" s="6">
        <f t="shared" si="3"/>
        <v>21728</v>
      </c>
      <c r="J31" s="6">
        <f t="shared" si="3"/>
        <v>21742</v>
      </c>
      <c r="K31" s="6">
        <f t="shared" si="3"/>
        <v>22964</v>
      </c>
      <c r="L31" s="6">
        <f t="shared" si="3"/>
        <v>22825</v>
      </c>
      <c r="M31" s="6">
        <f t="shared" si="3"/>
        <v>24834</v>
      </c>
      <c r="N31" s="6">
        <f t="shared" si="3"/>
        <v>25923</v>
      </c>
      <c r="O31" s="6">
        <f t="shared" si="3"/>
        <v>22847</v>
      </c>
      <c r="P31" s="6">
        <v>22414</v>
      </c>
      <c r="Q31" s="6">
        <f>SUM(Q18:Q19)</f>
        <v>23451</v>
      </c>
    </row>
    <row r="32" spans="2:17" ht="20.100000000000001" customHeight="1" thickBot="1" x14ac:dyDescent="0.25">
      <c r="B32" s="5" t="s">
        <v>56</v>
      </c>
      <c r="C32" s="6">
        <f t="shared" ref="C32:O32" si="4">SUM(C20:C21)</f>
        <v>7484</v>
      </c>
      <c r="D32" s="6">
        <f t="shared" si="4"/>
        <v>6620</v>
      </c>
      <c r="E32" s="6">
        <f t="shared" si="4"/>
        <v>5523</v>
      </c>
      <c r="F32" s="6">
        <f t="shared" si="4"/>
        <v>3765</v>
      </c>
      <c r="G32" s="6">
        <f t="shared" si="4"/>
        <v>4576</v>
      </c>
      <c r="H32" s="6">
        <f t="shared" si="4"/>
        <v>3493</v>
      </c>
      <c r="I32" s="6">
        <f t="shared" si="4"/>
        <v>3446</v>
      </c>
      <c r="J32" s="6">
        <f t="shared" si="4"/>
        <v>2963</v>
      </c>
      <c r="K32" s="6">
        <f t="shared" si="4"/>
        <v>3246</v>
      </c>
      <c r="L32" s="6">
        <f t="shared" si="4"/>
        <v>2795</v>
      </c>
      <c r="M32" s="6">
        <f t="shared" si="4"/>
        <v>2875</v>
      </c>
      <c r="N32" s="6">
        <f t="shared" si="4"/>
        <v>3025</v>
      </c>
      <c r="O32" s="6">
        <f t="shared" si="4"/>
        <v>2331</v>
      </c>
      <c r="P32" s="6">
        <v>2006</v>
      </c>
      <c r="Q32" s="6">
        <f>SUM(Q20:Q21)</f>
        <v>2051</v>
      </c>
    </row>
    <row r="33" spans="2:17" ht="20.100000000000001" customHeight="1" thickBot="1" x14ac:dyDescent="0.25">
      <c r="B33" s="5" t="s">
        <v>57</v>
      </c>
      <c r="C33" s="6">
        <f t="shared" ref="C33:O33" si="5">SUM(C22:C23)</f>
        <v>6403</v>
      </c>
      <c r="D33" s="6">
        <f t="shared" si="5"/>
        <v>5970</v>
      </c>
      <c r="E33" s="6">
        <f t="shared" si="5"/>
        <v>6178</v>
      </c>
      <c r="F33" s="6">
        <f t="shared" si="5"/>
        <v>6164</v>
      </c>
      <c r="G33" s="6">
        <f t="shared" si="5"/>
        <v>5289</v>
      </c>
      <c r="H33" s="6">
        <f t="shared" si="5"/>
        <v>4384</v>
      </c>
      <c r="I33" s="6">
        <f t="shared" si="5"/>
        <v>4485</v>
      </c>
      <c r="J33" s="6">
        <f t="shared" si="5"/>
        <v>3853</v>
      </c>
      <c r="K33" s="6">
        <f t="shared" si="5"/>
        <v>4059</v>
      </c>
      <c r="L33" s="6">
        <f t="shared" si="5"/>
        <v>4232</v>
      </c>
      <c r="M33" s="6">
        <f t="shared" si="5"/>
        <v>4941</v>
      </c>
      <c r="N33" s="6">
        <f t="shared" si="5"/>
        <v>5860</v>
      </c>
      <c r="O33" s="6">
        <f t="shared" si="5"/>
        <v>5096</v>
      </c>
      <c r="P33" s="6">
        <v>4825</v>
      </c>
      <c r="Q33" s="6">
        <f>SUM(Q22:Q23)</f>
        <v>5340</v>
      </c>
    </row>
    <row r="34" spans="2:17" ht="20.100000000000001" customHeight="1" thickBot="1" x14ac:dyDescent="0.25">
      <c r="B34" s="5" t="s">
        <v>58</v>
      </c>
      <c r="C34" s="6">
        <f t="shared" ref="C34:O34" si="6">SUM(C24:C25)</f>
        <v>3261</v>
      </c>
      <c r="D34" s="6">
        <f t="shared" si="6"/>
        <v>3689</v>
      </c>
      <c r="E34" s="6">
        <f t="shared" si="6"/>
        <v>3720</v>
      </c>
      <c r="F34" s="6">
        <f t="shared" si="6"/>
        <v>3764</v>
      </c>
      <c r="G34" s="6">
        <f t="shared" si="6"/>
        <v>2774</v>
      </c>
      <c r="H34" s="6">
        <f t="shared" si="6"/>
        <v>2580</v>
      </c>
      <c r="I34" s="6">
        <f t="shared" si="6"/>
        <v>2440</v>
      </c>
      <c r="J34" s="6">
        <f t="shared" si="6"/>
        <v>2528</v>
      </c>
      <c r="K34" s="6">
        <f t="shared" si="6"/>
        <v>2567</v>
      </c>
      <c r="L34" s="6">
        <f t="shared" si="6"/>
        <v>2430</v>
      </c>
      <c r="M34" s="6">
        <f t="shared" si="6"/>
        <v>2758</v>
      </c>
      <c r="N34" s="6">
        <f t="shared" si="6"/>
        <v>3103</v>
      </c>
      <c r="O34" s="6">
        <f t="shared" si="6"/>
        <v>2956</v>
      </c>
      <c r="P34" s="6">
        <v>2861</v>
      </c>
      <c r="Q34" s="6">
        <f>SUM(Q24:Q25)</f>
        <v>2347</v>
      </c>
    </row>
    <row r="35" spans="2:17" ht="20.100000000000001" customHeight="1" thickBot="1" x14ac:dyDescent="0.25">
      <c r="B35" s="14" t="s">
        <v>59</v>
      </c>
      <c r="C35" s="13">
        <f t="shared" ref="C35:O35" si="7">SUM(C26:C27)</f>
        <v>92682</v>
      </c>
      <c r="D35" s="13">
        <f t="shared" si="7"/>
        <v>87444</v>
      </c>
      <c r="E35" s="13">
        <f t="shared" si="7"/>
        <v>78354</v>
      </c>
      <c r="F35" s="13">
        <f t="shared" si="7"/>
        <v>73930</v>
      </c>
      <c r="G35" s="13">
        <f t="shared" si="7"/>
        <v>66706</v>
      </c>
      <c r="H35" s="13">
        <f t="shared" si="7"/>
        <v>59597</v>
      </c>
      <c r="I35" s="13">
        <f t="shared" si="7"/>
        <v>59051</v>
      </c>
      <c r="J35" s="13">
        <f t="shared" si="7"/>
        <v>57366</v>
      </c>
      <c r="K35" s="13">
        <f t="shared" si="7"/>
        <v>60858</v>
      </c>
      <c r="L35" s="13">
        <f t="shared" si="7"/>
        <v>61069</v>
      </c>
      <c r="M35" s="13">
        <f t="shared" si="7"/>
        <v>65725</v>
      </c>
      <c r="N35" s="13">
        <f t="shared" si="7"/>
        <v>69136</v>
      </c>
      <c r="O35" s="13">
        <f t="shared" si="7"/>
        <v>61680</v>
      </c>
      <c r="P35" s="13">
        <f>SUM(P26:P27)</f>
        <v>60040</v>
      </c>
      <c r="Q35" s="13">
        <f>SUM(Q26:Q27)</f>
        <v>61177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Q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7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</row>
    <row r="12" spans="2:17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  <c r="O12" s="6">
        <v>4195</v>
      </c>
      <c r="P12" s="6">
        <v>4429</v>
      </c>
      <c r="Q12" s="6">
        <v>4271</v>
      </c>
    </row>
    <row r="13" spans="2:17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  <c r="O13" s="6">
        <v>227</v>
      </c>
      <c r="P13" s="6">
        <v>282</v>
      </c>
      <c r="Q13" s="6">
        <v>273</v>
      </c>
    </row>
    <row r="14" spans="2:17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  <c r="O14" s="6">
        <v>41</v>
      </c>
      <c r="P14" s="6">
        <v>63</v>
      </c>
      <c r="Q14" s="6">
        <v>223</v>
      </c>
    </row>
    <row r="15" spans="2:17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  <c r="O15" s="6">
        <v>15</v>
      </c>
      <c r="P15" s="6">
        <v>5</v>
      </c>
      <c r="Q15" s="6">
        <v>24</v>
      </c>
    </row>
    <row r="16" spans="2:17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  <c r="O16" s="6">
        <v>761</v>
      </c>
      <c r="P16" s="6">
        <v>1895</v>
      </c>
      <c r="Q16" s="6">
        <v>3919</v>
      </c>
    </row>
    <row r="17" spans="2:17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  <c r="O17" s="6">
        <v>86</v>
      </c>
      <c r="P17" s="6">
        <v>113</v>
      </c>
      <c r="Q17" s="6">
        <v>192</v>
      </c>
    </row>
    <row r="18" spans="2:17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  <c r="O18" s="6">
        <v>182</v>
      </c>
      <c r="P18" s="6">
        <v>189</v>
      </c>
      <c r="Q18" s="6">
        <v>394</v>
      </c>
    </row>
    <row r="19" spans="2:17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  <c r="O19" s="6">
        <v>13</v>
      </c>
      <c r="P19" s="6">
        <v>5</v>
      </c>
      <c r="Q19" s="6">
        <v>32</v>
      </c>
    </row>
    <row r="20" spans="2:17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  <c r="O20" s="6">
        <v>1081</v>
      </c>
      <c r="P20" s="6">
        <v>1390</v>
      </c>
      <c r="Q20" s="6">
        <v>2214</v>
      </c>
    </row>
    <row r="21" spans="2:17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  <c r="O21" s="6">
        <v>53</v>
      </c>
      <c r="P21" s="6">
        <v>80</v>
      </c>
      <c r="Q21" s="6">
        <v>132</v>
      </c>
    </row>
    <row r="22" spans="2:17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  <c r="O22" s="6">
        <v>5087</v>
      </c>
      <c r="P22" s="6">
        <v>5240</v>
      </c>
      <c r="Q22" s="6">
        <v>5541</v>
      </c>
    </row>
    <row r="23" spans="2:17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  <c r="O23" s="6">
        <v>311</v>
      </c>
      <c r="P23" s="6">
        <v>299</v>
      </c>
      <c r="Q23" s="6">
        <v>331</v>
      </c>
    </row>
    <row r="24" spans="2:17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  <c r="O24" s="6">
        <v>129</v>
      </c>
      <c r="P24" s="6">
        <v>149</v>
      </c>
      <c r="Q24" s="6">
        <v>160</v>
      </c>
    </row>
    <row r="25" spans="2:17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  <c r="O25" s="6">
        <v>20</v>
      </c>
      <c r="P25" s="6">
        <v>63</v>
      </c>
      <c r="Q25" s="6">
        <v>18</v>
      </c>
    </row>
    <row r="26" spans="2:17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  <c r="O26" s="6">
        <v>2996</v>
      </c>
      <c r="P26" s="6">
        <v>2615</v>
      </c>
      <c r="Q26" s="6">
        <v>1599</v>
      </c>
    </row>
    <row r="27" spans="2:17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  <c r="O27" s="6">
        <v>191</v>
      </c>
      <c r="P27" s="6">
        <v>156</v>
      </c>
      <c r="Q27" s="6">
        <v>168</v>
      </c>
    </row>
    <row r="28" spans="2:17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  <c r="O28" s="6">
        <v>14472</v>
      </c>
      <c r="P28" s="6">
        <v>15970</v>
      </c>
      <c r="Q28" s="6">
        <v>18321</v>
      </c>
    </row>
    <row r="29" spans="2:17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  <c r="O29" s="6">
        <v>916</v>
      </c>
      <c r="P29" s="6">
        <v>1003</v>
      </c>
      <c r="Q29" s="6">
        <v>1170</v>
      </c>
    </row>
    <row r="30" spans="2:17" ht="20.100000000000001" customHeight="1" thickBot="1" x14ac:dyDescent="0.25">
      <c r="B30" s="5" t="s">
        <v>78</v>
      </c>
      <c r="C30" s="6">
        <f t="shared" ref="C30:O30" si="0">SUM(C12:C13)</f>
        <v>7019</v>
      </c>
      <c r="D30" s="6">
        <f t="shared" si="0"/>
        <v>6995</v>
      </c>
      <c r="E30" s="6">
        <f t="shared" si="0"/>
        <v>5952</v>
      </c>
      <c r="F30" s="6">
        <f t="shared" si="0"/>
        <v>5258</v>
      </c>
      <c r="G30" s="6">
        <f t="shared" si="0"/>
        <v>4497</v>
      </c>
      <c r="H30" s="6">
        <f t="shared" si="0"/>
        <v>4201</v>
      </c>
      <c r="I30" s="6">
        <f t="shared" si="0"/>
        <v>4247</v>
      </c>
      <c r="J30" s="6">
        <f t="shared" si="0"/>
        <v>4412</v>
      </c>
      <c r="K30" s="6">
        <f t="shared" si="0"/>
        <v>4689</v>
      </c>
      <c r="L30" s="6">
        <f t="shared" si="0"/>
        <v>4382</v>
      </c>
      <c r="M30" s="6">
        <f t="shared" si="0"/>
        <v>4943</v>
      </c>
      <c r="N30" s="6">
        <f t="shared" si="0"/>
        <v>5071</v>
      </c>
      <c r="O30" s="6">
        <f t="shared" si="0"/>
        <v>4422</v>
      </c>
      <c r="P30" s="6">
        <v>4711</v>
      </c>
      <c r="Q30" s="6">
        <f>SUM(Q12:Q13)</f>
        <v>4544</v>
      </c>
    </row>
    <row r="31" spans="2:17" ht="20.100000000000001" customHeight="1" thickBot="1" x14ac:dyDescent="0.25">
      <c r="B31" s="5" t="s">
        <v>79</v>
      </c>
      <c r="C31" s="6">
        <f t="shared" ref="C31:O31" si="1">SUM(C14:C15)</f>
        <v>184</v>
      </c>
      <c r="D31" s="6">
        <f t="shared" si="1"/>
        <v>80</v>
      </c>
      <c r="E31" s="6">
        <f t="shared" si="1"/>
        <v>169</v>
      </c>
      <c r="F31" s="6">
        <f t="shared" si="1"/>
        <v>113</v>
      </c>
      <c r="G31" s="6">
        <f t="shared" si="1"/>
        <v>97</v>
      </c>
      <c r="H31" s="6">
        <f t="shared" si="1"/>
        <v>134</v>
      </c>
      <c r="I31" s="6">
        <f t="shared" si="1"/>
        <v>65</v>
      </c>
      <c r="J31" s="6">
        <f t="shared" si="1"/>
        <v>60</v>
      </c>
      <c r="K31" s="6">
        <f t="shared" si="1"/>
        <v>59</v>
      </c>
      <c r="L31" s="6">
        <f t="shared" si="1"/>
        <v>72</v>
      </c>
      <c r="M31" s="6">
        <f t="shared" si="1"/>
        <v>46</v>
      </c>
      <c r="N31" s="6">
        <f t="shared" si="1"/>
        <v>78</v>
      </c>
      <c r="O31" s="6">
        <f t="shared" si="1"/>
        <v>56</v>
      </c>
      <c r="P31" s="6">
        <v>68</v>
      </c>
      <c r="Q31" s="6">
        <f>SUM(Q14:Q15)</f>
        <v>247</v>
      </c>
    </row>
    <row r="32" spans="2:17" ht="20.100000000000001" customHeight="1" thickBot="1" x14ac:dyDescent="0.25">
      <c r="B32" s="5" t="s">
        <v>80</v>
      </c>
      <c r="C32" s="6">
        <f t="shared" ref="C32:O32" si="2">SUM(C16:C17)</f>
        <v>1111</v>
      </c>
      <c r="D32" s="6">
        <f t="shared" si="2"/>
        <v>914</v>
      </c>
      <c r="E32" s="6">
        <f t="shared" si="2"/>
        <v>793</v>
      </c>
      <c r="F32" s="6">
        <f t="shared" si="2"/>
        <v>840</v>
      </c>
      <c r="G32" s="6">
        <f t="shared" si="2"/>
        <v>710</v>
      </c>
      <c r="H32" s="6">
        <f t="shared" si="2"/>
        <v>613</v>
      </c>
      <c r="I32" s="6">
        <f t="shared" si="2"/>
        <v>623</v>
      </c>
      <c r="J32" s="6">
        <f t="shared" si="2"/>
        <v>788</v>
      </c>
      <c r="K32" s="6">
        <f t="shared" si="2"/>
        <v>1035</v>
      </c>
      <c r="L32" s="6">
        <f t="shared" si="2"/>
        <v>793</v>
      </c>
      <c r="M32" s="6">
        <f t="shared" si="2"/>
        <v>835</v>
      </c>
      <c r="N32" s="6">
        <f t="shared" si="2"/>
        <v>948</v>
      </c>
      <c r="O32" s="6">
        <f t="shared" si="2"/>
        <v>847</v>
      </c>
      <c r="P32" s="6">
        <v>2008</v>
      </c>
      <c r="Q32" s="6">
        <f>SUM(Q16:Q17)</f>
        <v>4111</v>
      </c>
    </row>
    <row r="33" spans="2:17" ht="20.100000000000001" customHeight="1" thickBot="1" x14ac:dyDescent="0.25">
      <c r="B33" s="5" t="s">
        <v>81</v>
      </c>
      <c r="C33" s="6">
        <f t="shared" ref="C33:O33" si="3">SUM(C18:C19)</f>
        <v>89</v>
      </c>
      <c r="D33" s="6">
        <f t="shared" si="3"/>
        <v>94</v>
      </c>
      <c r="E33" s="6">
        <f t="shared" si="3"/>
        <v>79</v>
      </c>
      <c r="F33" s="6">
        <f t="shared" si="3"/>
        <v>55</v>
      </c>
      <c r="G33" s="6">
        <f t="shared" si="3"/>
        <v>79</v>
      </c>
      <c r="H33" s="6">
        <f t="shared" si="3"/>
        <v>69</v>
      </c>
      <c r="I33" s="6">
        <f t="shared" si="3"/>
        <v>62</v>
      </c>
      <c r="J33" s="6">
        <f t="shared" si="3"/>
        <v>93</v>
      </c>
      <c r="K33" s="6">
        <f t="shared" si="3"/>
        <v>121</v>
      </c>
      <c r="L33" s="6">
        <f t="shared" si="3"/>
        <v>116</v>
      </c>
      <c r="M33" s="6">
        <f t="shared" si="3"/>
        <v>130</v>
      </c>
      <c r="N33" s="6">
        <f t="shared" si="3"/>
        <v>165</v>
      </c>
      <c r="O33" s="6">
        <f t="shared" si="3"/>
        <v>195</v>
      </c>
      <c r="P33" s="6">
        <v>194</v>
      </c>
      <c r="Q33" s="6">
        <f>SUM(Q18:Q19)</f>
        <v>426</v>
      </c>
    </row>
    <row r="34" spans="2:17" ht="20.100000000000001" customHeight="1" thickBot="1" x14ac:dyDescent="0.25">
      <c r="B34" s="5" t="s">
        <v>82</v>
      </c>
      <c r="C34" s="6">
        <f t="shared" ref="C34:O34" si="4">SUM(C20:C21)</f>
        <v>2514</v>
      </c>
      <c r="D34" s="6">
        <f t="shared" si="4"/>
        <v>2318</v>
      </c>
      <c r="E34" s="6">
        <f t="shared" si="4"/>
        <v>1859</v>
      </c>
      <c r="F34" s="6">
        <f t="shared" si="4"/>
        <v>1728</v>
      </c>
      <c r="G34" s="6">
        <f t="shared" si="4"/>
        <v>1576</v>
      </c>
      <c r="H34" s="6">
        <f t="shared" si="4"/>
        <v>1360</v>
      </c>
      <c r="I34" s="6">
        <f t="shared" si="4"/>
        <v>1133</v>
      </c>
      <c r="J34" s="6">
        <f t="shared" si="4"/>
        <v>1269</v>
      </c>
      <c r="K34" s="6">
        <f t="shared" si="4"/>
        <v>1496</v>
      </c>
      <c r="L34" s="6">
        <f t="shared" si="4"/>
        <v>1318</v>
      </c>
      <c r="M34" s="6">
        <f t="shared" si="4"/>
        <v>1301</v>
      </c>
      <c r="N34" s="6">
        <f t="shared" si="4"/>
        <v>1192</v>
      </c>
      <c r="O34" s="6">
        <f t="shared" si="4"/>
        <v>1134</v>
      </c>
      <c r="P34" s="6">
        <v>1470</v>
      </c>
      <c r="Q34" s="6">
        <f>SUM(Q20:Q21)</f>
        <v>2346</v>
      </c>
    </row>
    <row r="35" spans="2:17" ht="20.100000000000001" customHeight="1" thickBot="1" x14ac:dyDescent="0.25">
      <c r="B35" s="5" t="s">
        <v>83</v>
      </c>
      <c r="C35" s="6">
        <f t="shared" ref="C35:O35" si="5">SUM(C22:C23)</f>
        <v>7697</v>
      </c>
      <c r="D35" s="6">
        <f t="shared" si="5"/>
        <v>7998</v>
      </c>
      <c r="E35" s="6">
        <f t="shared" si="5"/>
        <v>6851</v>
      </c>
      <c r="F35" s="6">
        <f t="shared" si="5"/>
        <v>6353</v>
      </c>
      <c r="G35" s="6">
        <f t="shared" si="5"/>
        <v>5336</v>
      </c>
      <c r="H35" s="6">
        <f t="shared" si="5"/>
        <v>5019</v>
      </c>
      <c r="I35" s="6">
        <f t="shared" si="5"/>
        <v>4966</v>
      </c>
      <c r="J35" s="6">
        <f t="shared" si="5"/>
        <v>5046</v>
      </c>
      <c r="K35" s="6">
        <f t="shared" si="5"/>
        <v>5614</v>
      </c>
      <c r="L35" s="6">
        <f t="shared" si="5"/>
        <v>5273</v>
      </c>
      <c r="M35" s="6">
        <f t="shared" si="5"/>
        <v>5873</v>
      </c>
      <c r="N35" s="6">
        <f t="shared" si="5"/>
        <v>6195</v>
      </c>
      <c r="O35" s="6">
        <f t="shared" si="5"/>
        <v>5398</v>
      </c>
      <c r="P35" s="6">
        <v>5539</v>
      </c>
      <c r="Q35" s="6">
        <f>SUM(Q22:Q23)</f>
        <v>5872</v>
      </c>
    </row>
    <row r="36" spans="2:17" ht="20.100000000000001" customHeight="1" thickBot="1" x14ac:dyDescent="0.25">
      <c r="B36" s="5" t="s">
        <v>122</v>
      </c>
      <c r="C36" s="6">
        <f t="shared" ref="C36:O36" si="6">SUM(C24:C25)</f>
        <v>231</v>
      </c>
      <c r="D36" s="6">
        <f t="shared" si="6"/>
        <v>219</v>
      </c>
      <c r="E36" s="6">
        <f t="shared" si="6"/>
        <v>304</v>
      </c>
      <c r="F36" s="6">
        <f t="shared" si="6"/>
        <v>210</v>
      </c>
      <c r="G36" s="6">
        <f t="shared" si="6"/>
        <v>191</v>
      </c>
      <c r="H36" s="6">
        <f t="shared" si="6"/>
        <v>268</v>
      </c>
      <c r="I36" s="6">
        <f t="shared" si="6"/>
        <v>275</v>
      </c>
      <c r="J36" s="6">
        <f t="shared" si="6"/>
        <v>183</v>
      </c>
      <c r="K36" s="6">
        <f t="shared" si="6"/>
        <v>281</v>
      </c>
      <c r="L36" s="6">
        <f t="shared" si="6"/>
        <v>211</v>
      </c>
      <c r="M36" s="6">
        <f t="shared" si="6"/>
        <v>253</v>
      </c>
      <c r="N36" s="6">
        <f t="shared" si="6"/>
        <v>173</v>
      </c>
      <c r="O36" s="6">
        <f t="shared" si="6"/>
        <v>149</v>
      </c>
      <c r="P36" s="6">
        <v>212</v>
      </c>
      <c r="Q36" s="6">
        <f>SUM(Q24:Q25)</f>
        <v>178</v>
      </c>
    </row>
    <row r="37" spans="2:17" ht="20.100000000000001" customHeight="1" thickBot="1" x14ac:dyDescent="0.25">
      <c r="B37" s="5" t="s">
        <v>84</v>
      </c>
      <c r="C37" s="6">
        <f t="shared" ref="C37:O37" si="7">SUM(C26:C27)</f>
        <v>4779</v>
      </c>
      <c r="D37" s="6">
        <f t="shared" si="7"/>
        <v>5048</v>
      </c>
      <c r="E37" s="6">
        <f t="shared" si="7"/>
        <v>4269</v>
      </c>
      <c r="F37" s="6">
        <f t="shared" si="7"/>
        <v>4169</v>
      </c>
      <c r="G37" s="6">
        <f t="shared" si="7"/>
        <v>3688</v>
      </c>
      <c r="H37" s="6">
        <f t="shared" si="7"/>
        <v>3452</v>
      </c>
      <c r="I37" s="6">
        <f t="shared" si="7"/>
        <v>3154</v>
      </c>
      <c r="J37" s="6">
        <f t="shared" si="7"/>
        <v>3186</v>
      </c>
      <c r="K37" s="6">
        <f t="shared" si="7"/>
        <v>3190</v>
      </c>
      <c r="L37" s="6">
        <f t="shared" si="7"/>
        <v>3072</v>
      </c>
      <c r="M37" s="6">
        <f t="shared" si="7"/>
        <v>3732</v>
      </c>
      <c r="N37" s="6">
        <f t="shared" si="7"/>
        <v>3580</v>
      </c>
      <c r="O37" s="6">
        <f t="shared" si="7"/>
        <v>3187</v>
      </c>
      <c r="P37" s="6">
        <v>2771</v>
      </c>
      <c r="Q37" s="6">
        <f>SUM(Q26:Q27)</f>
        <v>1767</v>
      </c>
    </row>
    <row r="38" spans="2:17" ht="20.100000000000001" customHeight="1" thickBot="1" x14ac:dyDescent="0.25">
      <c r="B38" s="14" t="s">
        <v>85</v>
      </c>
      <c r="C38" s="13">
        <f t="shared" ref="C38:O38" si="8">SUM(C28:C29)</f>
        <v>23624</v>
      </c>
      <c r="D38" s="13">
        <f t="shared" si="8"/>
        <v>23666</v>
      </c>
      <c r="E38" s="13">
        <f t="shared" si="8"/>
        <v>20276</v>
      </c>
      <c r="F38" s="13">
        <f t="shared" si="8"/>
        <v>18726</v>
      </c>
      <c r="G38" s="13">
        <f t="shared" si="8"/>
        <v>16174</v>
      </c>
      <c r="H38" s="13">
        <f t="shared" si="8"/>
        <v>15116</v>
      </c>
      <c r="I38" s="13">
        <f t="shared" si="8"/>
        <v>14525</v>
      </c>
      <c r="J38" s="13">
        <f t="shared" si="8"/>
        <v>15037</v>
      </c>
      <c r="K38" s="13">
        <f t="shared" si="8"/>
        <v>16485</v>
      </c>
      <c r="L38" s="13">
        <f t="shared" si="8"/>
        <v>15237</v>
      </c>
      <c r="M38" s="13">
        <f t="shared" si="8"/>
        <v>17113</v>
      </c>
      <c r="N38" s="13">
        <f t="shared" si="8"/>
        <v>17402</v>
      </c>
      <c r="O38" s="13">
        <f t="shared" si="8"/>
        <v>15388</v>
      </c>
      <c r="P38" s="13">
        <f>SUM(P28:P29)</f>
        <v>16973</v>
      </c>
      <c r="Q38" s="13">
        <f>SUM(Q28:Q29)</f>
        <v>19491</v>
      </c>
    </row>
    <row r="39" spans="2:17" ht="20.100000000000001" customHeight="1" x14ac:dyDescent="0.2">
      <c r="B39" s="9"/>
    </row>
  </sheetData>
  <pageMargins left="0.7" right="0.7" top="0.75" bottom="0.75" header="0.3" footer="0.3"/>
  <ignoredErrors>
    <ignoredError sqref="C30:O37" formulaRange="1"/>
    <ignoredError sqref="C38:O38" formulaRange="1" unlockedFormula="1"/>
    <ignoredError sqref="Q38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17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</row>
    <row r="9" spans="2:17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  <c r="O9" s="6">
        <v>7962</v>
      </c>
      <c r="P9" s="6">
        <v>12179</v>
      </c>
      <c r="Q9" s="6">
        <v>13000</v>
      </c>
    </row>
    <row r="10" spans="2:17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  <c r="O10" s="6">
        <v>5740</v>
      </c>
      <c r="P10" s="6">
        <v>8000</v>
      </c>
      <c r="Q10" s="6">
        <v>8097</v>
      </c>
    </row>
    <row r="11" spans="2:17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  <c r="O11" s="6">
        <v>13702</v>
      </c>
      <c r="P11" s="6">
        <f>SUM(P9:P10)</f>
        <v>20179</v>
      </c>
      <c r="Q11" s="6">
        <f>SUM(Q9:Q10)</f>
        <v>21097</v>
      </c>
    </row>
    <row r="12" spans="2:17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  <c r="O12" s="6">
        <v>9022</v>
      </c>
      <c r="P12" s="6">
        <v>10657</v>
      </c>
      <c r="Q12" s="6">
        <v>10497</v>
      </c>
    </row>
    <row r="13" spans="2:17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  <c r="O13" s="6">
        <v>22724</v>
      </c>
      <c r="P13" s="6">
        <f>SUM(P11:P12)</f>
        <v>30836</v>
      </c>
      <c r="Q13" s="6">
        <f>SUM(Q11:Q12)</f>
        <v>31594</v>
      </c>
    </row>
    <row r="14" spans="2:17" ht="20.100000000000001" customHeight="1" thickBot="1" x14ac:dyDescent="0.25">
      <c r="B14" s="5" t="s">
        <v>91</v>
      </c>
      <c r="C14" s="11">
        <f t="shared" ref="C14:O14" si="0">C11/C13</f>
        <v>0.51653580775636454</v>
      </c>
      <c r="D14" s="11">
        <f t="shared" si="0"/>
        <v>0.49926273660136622</v>
      </c>
      <c r="E14" s="11">
        <f t="shared" si="0"/>
        <v>0.50404297100612216</v>
      </c>
      <c r="F14" s="11">
        <f t="shared" si="0"/>
        <v>0.50155829223274528</v>
      </c>
      <c r="G14" s="11">
        <f t="shared" si="0"/>
        <v>0.50465300936954105</v>
      </c>
      <c r="H14" s="11">
        <f t="shared" si="0"/>
        <v>0.50901775804661487</v>
      </c>
      <c r="I14" s="11">
        <f t="shared" si="0"/>
        <v>0.51212311325977045</v>
      </c>
      <c r="J14" s="11">
        <f t="shared" si="0"/>
        <v>0.52365415986949426</v>
      </c>
      <c r="K14" s="11">
        <f t="shared" si="0"/>
        <v>0.54888278255839174</v>
      </c>
      <c r="L14" s="11">
        <f t="shared" si="0"/>
        <v>0.55766241840223807</v>
      </c>
      <c r="M14" s="11">
        <f t="shared" si="0"/>
        <v>0.57137935786137517</v>
      </c>
      <c r="N14" s="11">
        <f t="shared" si="0"/>
        <v>0.57836496546173966</v>
      </c>
      <c r="O14" s="11">
        <f t="shared" si="0"/>
        <v>0.60297482837528604</v>
      </c>
      <c r="P14" s="11">
        <f>P11/P13</f>
        <v>0.6543974575171877</v>
      </c>
      <c r="Q14" s="11">
        <f>Q11/Q13</f>
        <v>0.66775337089320752</v>
      </c>
    </row>
    <row r="15" spans="2:17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  <c r="O15" s="6">
        <v>23186</v>
      </c>
      <c r="P15" s="6">
        <v>31365</v>
      </c>
      <c r="Q15" s="6">
        <v>32080</v>
      </c>
    </row>
    <row r="16" spans="2:17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  <c r="O16" s="6">
        <v>9494</v>
      </c>
      <c r="P16" s="6">
        <v>13789</v>
      </c>
      <c r="Q16" s="6">
        <v>14017</v>
      </c>
    </row>
    <row r="17" spans="2:17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  <c r="O17" s="6">
        <v>4359</v>
      </c>
      <c r="P17" s="6">
        <v>6573</v>
      </c>
      <c r="Q17" s="6">
        <v>7267</v>
      </c>
    </row>
    <row r="18" spans="2:17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  <c r="O18" s="6">
        <v>6260</v>
      </c>
      <c r="P18" s="6">
        <v>7401</v>
      </c>
      <c r="Q18" s="6">
        <v>7313</v>
      </c>
    </row>
    <row r="19" spans="2:17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  <c r="O19" s="6">
        <v>3073</v>
      </c>
      <c r="P19" s="6">
        <v>3602</v>
      </c>
      <c r="Q19" s="6">
        <v>3483</v>
      </c>
    </row>
    <row r="20" spans="2:17" ht="20.100000000000001" customHeight="1" thickBot="1" x14ac:dyDescent="0.25">
      <c r="B20" s="5" t="s">
        <v>32</v>
      </c>
      <c r="C20" s="11">
        <f t="shared" ref="C20:O20" si="1">(C16+C17)/C15</f>
        <v>0.52173630304015606</v>
      </c>
      <c r="D20" s="11">
        <f t="shared" si="1"/>
        <v>0.50189079241391166</v>
      </c>
      <c r="E20" s="11">
        <f t="shared" si="1"/>
        <v>0.50612378204779274</v>
      </c>
      <c r="F20" s="11">
        <f t="shared" si="1"/>
        <v>0.4929782223126799</v>
      </c>
      <c r="G20" s="11">
        <f t="shared" si="1"/>
        <v>0.49731290114547183</v>
      </c>
      <c r="H20" s="11">
        <f t="shared" si="1"/>
        <v>0.50372693851394645</v>
      </c>
      <c r="I20" s="11">
        <f t="shared" si="1"/>
        <v>0.50516499282639882</v>
      </c>
      <c r="J20" s="11">
        <f t="shared" si="1"/>
        <v>0.51628991747398634</v>
      </c>
      <c r="K20" s="11">
        <f t="shared" si="1"/>
        <v>0.54176895560075755</v>
      </c>
      <c r="L20" s="11">
        <f t="shared" si="1"/>
        <v>0.55122262528550314</v>
      </c>
      <c r="M20" s="11">
        <f t="shared" si="1"/>
        <v>0.56643946551491431</v>
      </c>
      <c r="N20" s="11">
        <f t="shared" si="1"/>
        <v>0.57318637933870697</v>
      </c>
      <c r="O20" s="11">
        <f t="shared" si="1"/>
        <v>0.59747261278357633</v>
      </c>
      <c r="P20" s="11">
        <f>(P16+P17)/P15</f>
        <v>0.64919496253786069</v>
      </c>
      <c r="Q20" s="11">
        <f>(Q16+Q17)/Q15</f>
        <v>0.66346633416458856</v>
      </c>
    </row>
    <row r="21" spans="2:17" ht="20.100000000000001" customHeight="1" thickBot="1" x14ac:dyDescent="0.25">
      <c r="B21" s="5" t="s">
        <v>33</v>
      </c>
      <c r="C21" s="11">
        <f t="shared" ref="C21:O21" si="2">C16/(C16+C18)</f>
        <v>0.5336365933788223</v>
      </c>
      <c r="D21" s="11">
        <f t="shared" si="2"/>
        <v>0.51937543736878933</v>
      </c>
      <c r="E21" s="11">
        <f t="shared" si="2"/>
        <v>0.52114473955116325</v>
      </c>
      <c r="F21" s="11">
        <f t="shared" si="2"/>
        <v>0.50134213421342133</v>
      </c>
      <c r="G21" s="11">
        <f t="shared" si="2"/>
        <v>0.50329006670272214</v>
      </c>
      <c r="H21" s="11">
        <f t="shared" si="2"/>
        <v>0.5080971659919028</v>
      </c>
      <c r="I21" s="11">
        <f t="shared" si="2"/>
        <v>0.51574243347552307</v>
      </c>
      <c r="J21" s="11">
        <f t="shared" si="2"/>
        <v>0.52317609741123505</v>
      </c>
      <c r="K21" s="11">
        <f t="shared" si="2"/>
        <v>0.5451674971631556</v>
      </c>
      <c r="L21" s="11">
        <f t="shared" si="2"/>
        <v>0.55047646004340034</v>
      </c>
      <c r="M21" s="11">
        <f t="shared" si="2"/>
        <v>0.56909908186687075</v>
      </c>
      <c r="N21" s="11">
        <f t="shared" si="2"/>
        <v>0.57355591387650573</v>
      </c>
      <c r="O21" s="11">
        <f t="shared" si="2"/>
        <v>0.60264059921289836</v>
      </c>
      <c r="P21" s="11">
        <f>P16/(P16+P18)</f>
        <v>0.6507314771118452</v>
      </c>
      <c r="Q21" s="11">
        <f>Q16/(Q16+Q18)</f>
        <v>0.65714955461790903</v>
      </c>
    </row>
    <row r="22" spans="2:17" ht="20.100000000000001" customHeight="1" thickBot="1" x14ac:dyDescent="0.25">
      <c r="B22" s="5" t="s">
        <v>34</v>
      </c>
      <c r="C22" s="11">
        <f t="shared" ref="C22:O22" si="3">C17/(C17+C19)</f>
        <v>0.5002734731084777</v>
      </c>
      <c r="D22" s="11">
        <f t="shared" si="3"/>
        <v>0.46869290815479159</v>
      </c>
      <c r="E22" s="11">
        <f t="shared" si="3"/>
        <v>0.47684033073773779</v>
      </c>
      <c r="F22" s="11">
        <f t="shared" si="3"/>
        <v>0.4766883784710319</v>
      </c>
      <c r="G22" s="11">
        <f t="shared" si="3"/>
        <v>0.48453012048192773</v>
      </c>
      <c r="H22" s="11">
        <f t="shared" si="3"/>
        <v>0.49354005167958659</v>
      </c>
      <c r="I22" s="11">
        <f t="shared" si="3"/>
        <v>0.47972642892037126</v>
      </c>
      <c r="J22" s="11">
        <f t="shared" si="3"/>
        <v>0.50012013455069682</v>
      </c>
      <c r="K22" s="11">
        <f t="shared" si="3"/>
        <v>0.53341419041843541</v>
      </c>
      <c r="L22" s="11">
        <f t="shared" si="3"/>
        <v>0.55306741310940055</v>
      </c>
      <c r="M22" s="11">
        <f t="shared" si="3"/>
        <v>0.56006419073819347</v>
      </c>
      <c r="N22" s="11">
        <f t="shared" si="3"/>
        <v>0.57234933934901711</v>
      </c>
      <c r="O22" s="11">
        <f t="shared" si="3"/>
        <v>0.58651776103336917</v>
      </c>
      <c r="P22" s="11">
        <f>P17/(P17+P19)</f>
        <v>0.64599508599508604</v>
      </c>
      <c r="Q22" s="11">
        <f>Q17/(Q17+Q19)</f>
        <v>0.67600000000000005</v>
      </c>
    </row>
    <row r="23" spans="2:17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  <c r="O23" s="6">
        <v>22763</v>
      </c>
      <c r="P23" s="6">
        <v>30875</v>
      </c>
      <c r="Q23" s="6">
        <v>31591</v>
      </c>
    </row>
    <row r="24" spans="2:17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  <c r="O24" s="6">
        <v>13697</v>
      </c>
      <c r="P24" s="6">
        <v>20177</v>
      </c>
      <c r="Q24" s="6">
        <v>21089</v>
      </c>
    </row>
    <row r="25" spans="2:17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  <c r="O25" s="6">
        <v>9066</v>
      </c>
      <c r="P25" s="6">
        <v>10698</v>
      </c>
      <c r="Q25" s="6">
        <v>10502</v>
      </c>
    </row>
    <row r="26" spans="2:17" ht="20.100000000000001" customHeight="1" thickBot="1" x14ac:dyDescent="0.25">
      <c r="B26" s="5" t="s">
        <v>99</v>
      </c>
      <c r="C26" s="11">
        <f t="shared" ref="C26:O26" si="4">C24/(C24+C25)</f>
        <v>0.52482556375771061</v>
      </c>
      <c r="D26" s="11">
        <f t="shared" si="4"/>
        <v>0.50645431183888123</v>
      </c>
      <c r="E26" s="11">
        <f t="shared" si="4"/>
        <v>0.51420665259314202</v>
      </c>
      <c r="F26" s="11">
        <f t="shared" si="4"/>
        <v>0.50139183055975789</v>
      </c>
      <c r="G26" s="11">
        <f t="shared" si="4"/>
        <v>0.50348343783646843</v>
      </c>
      <c r="H26" s="11">
        <f t="shared" si="4"/>
        <v>0.50948773198025998</v>
      </c>
      <c r="I26" s="11">
        <f t="shared" si="4"/>
        <v>0.51156090714338476</v>
      </c>
      <c r="J26" s="11">
        <f t="shared" si="4"/>
        <v>0.52259186618806197</v>
      </c>
      <c r="K26" s="11">
        <f t="shared" si="4"/>
        <v>0.54872184257150092</v>
      </c>
      <c r="L26" s="11">
        <f t="shared" si="4"/>
        <v>0.55769895595657881</v>
      </c>
      <c r="M26" s="11">
        <f t="shared" si="4"/>
        <v>0.57074480906304881</v>
      </c>
      <c r="N26" s="11">
        <f t="shared" si="4"/>
        <v>0.57844058243306717</v>
      </c>
      <c r="O26" s="11">
        <f t="shared" si="4"/>
        <v>0.60172209287000833</v>
      </c>
      <c r="P26" s="11">
        <f>P24/(P24+P25)</f>
        <v>0.65350607287449392</v>
      </c>
      <c r="Q26" s="11">
        <f>Q24/(Q24+Q25)</f>
        <v>0.66756354657972206</v>
      </c>
    </row>
    <row r="27" spans="2:17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  <c r="O27" s="6">
        <v>423</v>
      </c>
      <c r="P27" s="6">
        <v>490</v>
      </c>
      <c r="Q27" s="6">
        <v>489</v>
      </c>
    </row>
    <row r="28" spans="2:17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  <c r="O28" s="6">
        <v>156</v>
      </c>
      <c r="P28" s="6">
        <v>185</v>
      </c>
      <c r="Q28" s="6">
        <v>195</v>
      </c>
    </row>
    <row r="29" spans="2:17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  <c r="O29" s="6">
        <v>267</v>
      </c>
      <c r="P29" s="6">
        <v>305</v>
      </c>
      <c r="Q29" s="6">
        <v>294</v>
      </c>
    </row>
    <row r="30" spans="2:17" ht="20.100000000000001" customHeight="1" thickBot="1" x14ac:dyDescent="0.25">
      <c r="B30" s="12" t="s">
        <v>103</v>
      </c>
      <c r="C30" s="15">
        <f t="shared" ref="C30:O30" si="5">C28/(C28+C29)</f>
        <v>0.4375</v>
      </c>
      <c r="D30" s="15">
        <f t="shared" si="5"/>
        <v>0.39583333333333331</v>
      </c>
      <c r="E30" s="15">
        <f t="shared" si="5"/>
        <v>0.33827014218009477</v>
      </c>
      <c r="F30" s="15">
        <f t="shared" si="5"/>
        <v>0.28592702903946388</v>
      </c>
      <c r="G30" s="15">
        <f t="shared" si="5"/>
        <v>0.29949238578680204</v>
      </c>
      <c r="H30" s="15">
        <f t="shared" si="5"/>
        <v>0.31428571428571428</v>
      </c>
      <c r="I30" s="15">
        <f t="shared" si="5"/>
        <v>0.29032258064516131</v>
      </c>
      <c r="J30" s="15">
        <f t="shared" si="5"/>
        <v>0.3152302243211334</v>
      </c>
      <c r="K30" s="15">
        <f t="shared" si="5"/>
        <v>0.31738623103850644</v>
      </c>
      <c r="L30" s="15">
        <f t="shared" si="5"/>
        <v>0.32978723404255317</v>
      </c>
      <c r="M30" s="15">
        <f t="shared" si="5"/>
        <v>0.35630252100840337</v>
      </c>
      <c r="N30" s="15">
        <f t="shared" si="5"/>
        <v>0.30730050933786079</v>
      </c>
      <c r="O30" s="15">
        <f t="shared" si="5"/>
        <v>0.36879432624113473</v>
      </c>
      <c r="P30" s="15">
        <f>P28/(P28+P29)</f>
        <v>0.37755102040816324</v>
      </c>
      <c r="Q30" s="15">
        <f>Q28/(Q28+Q29)</f>
        <v>0.3987730061349693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17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</row>
    <row r="9" spans="2:17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  <c r="O9" s="6">
        <v>160</v>
      </c>
      <c r="P9" s="6">
        <v>221</v>
      </c>
      <c r="Q9" s="6">
        <v>223</v>
      </c>
    </row>
    <row r="10" spans="2:17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  <c r="O10" s="6">
        <v>51</v>
      </c>
      <c r="P10" s="6">
        <v>94</v>
      </c>
      <c r="Q10" s="6">
        <v>82</v>
      </c>
    </row>
    <row r="11" spans="2:17" ht="20.100000000000001" customHeight="1" thickBot="1" x14ac:dyDescent="0.25">
      <c r="B11" s="5" t="s">
        <v>106</v>
      </c>
      <c r="C11" s="11">
        <f t="shared" ref="C11:O11" si="0">C9/(C9+C10)</f>
        <v>0.81818181818181823</v>
      </c>
      <c r="D11" s="11">
        <f t="shared" si="0"/>
        <v>0.81311475409836065</v>
      </c>
      <c r="E11" s="11">
        <f t="shared" si="0"/>
        <v>0.79933110367892979</v>
      </c>
      <c r="F11" s="11">
        <f t="shared" si="0"/>
        <v>0.74409448818897639</v>
      </c>
      <c r="G11" s="11">
        <f t="shared" si="0"/>
        <v>0.7289719626168224</v>
      </c>
      <c r="H11" s="11">
        <f t="shared" si="0"/>
        <v>0.75565610859728505</v>
      </c>
      <c r="I11" s="11">
        <f t="shared" si="0"/>
        <v>0.78902953586497893</v>
      </c>
      <c r="J11" s="11">
        <f t="shared" si="0"/>
        <v>0.72330097087378642</v>
      </c>
      <c r="K11" s="11">
        <f t="shared" si="0"/>
        <v>0.77114427860696522</v>
      </c>
      <c r="L11" s="11">
        <f t="shared" si="0"/>
        <v>0.78636363636363638</v>
      </c>
      <c r="M11" s="11">
        <f t="shared" si="0"/>
        <v>0.78378378378378377</v>
      </c>
      <c r="N11" s="11">
        <f t="shared" si="0"/>
        <v>0.78326996197718635</v>
      </c>
      <c r="O11" s="11">
        <f t="shared" si="0"/>
        <v>0.75829383886255919</v>
      </c>
      <c r="P11" s="11">
        <f>P9/(P9+P10)</f>
        <v>0.70158730158730154</v>
      </c>
      <c r="Q11" s="11">
        <f>Q9/(Q9+Q10)</f>
        <v>0.73114754098360657</v>
      </c>
    </row>
    <row r="12" spans="2:17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  <c r="O12" s="6">
        <v>45</v>
      </c>
      <c r="P12" s="6">
        <v>91</v>
      </c>
      <c r="Q12" s="6">
        <v>65</v>
      </c>
    </row>
    <row r="13" spans="2:17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  <c r="O13" s="6">
        <v>8</v>
      </c>
      <c r="P13" s="6">
        <v>22</v>
      </c>
      <c r="Q13" s="6">
        <v>19</v>
      </c>
    </row>
    <row r="14" spans="2:17" ht="20.100000000000001" customHeight="1" thickBot="1" x14ac:dyDescent="0.25">
      <c r="B14" s="5" t="s">
        <v>109</v>
      </c>
      <c r="C14" s="11">
        <f t="shared" ref="C14:O14" si="1">C12/(C12+C13)</f>
        <v>0.77647058823529413</v>
      </c>
      <c r="D14" s="11">
        <f t="shared" si="1"/>
        <v>0.79487179487179482</v>
      </c>
      <c r="E14" s="11">
        <f t="shared" si="1"/>
        <v>0.77631578947368418</v>
      </c>
      <c r="F14" s="11">
        <f t="shared" si="1"/>
        <v>0.83333333333333337</v>
      </c>
      <c r="G14" s="11">
        <f t="shared" si="1"/>
        <v>0.77777777777777779</v>
      </c>
      <c r="H14" s="11">
        <f t="shared" si="1"/>
        <v>0.77272727272727271</v>
      </c>
      <c r="I14" s="11">
        <f t="shared" si="1"/>
        <v>0.79268292682926833</v>
      </c>
      <c r="J14" s="11">
        <f t="shared" si="1"/>
        <v>0.79661016949152541</v>
      </c>
      <c r="K14" s="11">
        <f t="shared" si="1"/>
        <v>0.9</v>
      </c>
      <c r="L14" s="11">
        <f t="shared" si="1"/>
        <v>0.77611940298507465</v>
      </c>
      <c r="M14" s="11">
        <f t="shared" si="1"/>
        <v>0.88157894736842102</v>
      </c>
      <c r="N14" s="11">
        <f t="shared" si="1"/>
        <v>0.88607594936708856</v>
      </c>
      <c r="O14" s="11">
        <f t="shared" si="1"/>
        <v>0.84905660377358494</v>
      </c>
      <c r="P14" s="11">
        <f>P12/(P12+P13)</f>
        <v>0.80530973451327437</v>
      </c>
      <c r="Q14" s="11">
        <f>Q12/(Q12+Q13)</f>
        <v>0.77380952380952384</v>
      </c>
    </row>
    <row r="15" spans="2:17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  <c r="O15" s="6">
        <v>38</v>
      </c>
      <c r="P15" s="6">
        <v>61</v>
      </c>
      <c r="Q15" s="6">
        <v>88</v>
      </c>
    </row>
    <row r="16" spans="2:17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  <c r="Q16" s="6">
        <v>3</v>
      </c>
    </row>
    <row r="17" spans="2:17" ht="20.100000000000001" customHeight="1" thickBot="1" x14ac:dyDescent="0.25">
      <c r="B17" s="5" t="s">
        <v>112</v>
      </c>
      <c r="C17" s="11">
        <f t="shared" ref="C17:O17" si="2">C15/(C15+C16)</f>
        <v>0.94594594594594594</v>
      </c>
      <c r="D17" s="11">
        <f t="shared" si="2"/>
        <v>0.9285714285714286</v>
      </c>
      <c r="E17" s="11">
        <f t="shared" si="2"/>
        <v>1</v>
      </c>
      <c r="F17" s="11">
        <f t="shared" si="2"/>
        <v>0.93103448275862066</v>
      </c>
      <c r="G17" s="11">
        <f t="shared" si="2"/>
        <v>1</v>
      </c>
      <c r="H17" s="11">
        <f t="shared" si="2"/>
        <v>1</v>
      </c>
      <c r="I17" s="11">
        <f t="shared" si="2"/>
        <v>0.97435897435897434</v>
      </c>
      <c r="J17" s="11">
        <f t="shared" si="2"/>
        <v>0.96153846153846156</v>
      </c>
      <c r="K17" s="11">
        <f t="shared" si="2"/>
        <v>0.967741935483871</v>
      </c>
      <c r="L17" s="11">
        <f t="shared" si="2"/>
        <v>0.97142857142857142</v>
      </c>
      <c r="M17" s="11">
        <f t="shared" si="2"/>
        <v>0.97727272727272729</v>
      </c>
      <c r="N17" s="11">
        <f t="shared" si="2"/>
        <v>0.97560975609756095</v>
      </c>
      <c r="O17" s="11">
        <f t="shared" si="2"/>
        <v>1</v>
      </c>
      <c r="P17" s="11">
        <f>P15/(P15+P16)</f>
        <v>0.9838709677419355</v>
      </c>
      <c r="Q17" s="11">
        <f>Q15/(Q15+Q16)</f>
        <v>0.96703296703296704</v>
      </c>
    </row>
    <row r="18" spans="2:17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  <c r="O18" s="6">
        <v>4658</v>
      </c>
      <c r="P18" s="6">
        <v>5547</v>
      </c>
      <c r="Q18" s="6">
        <v>5556</v>
      </c>
    </row>
    <row r="19" spans="2:17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  <c r="O19" s="6">
        <v>835</v>
      </c>
      <c r="P19" s="6">
        <v>1051</v>
      </c>
      <c r="Q19" s="6">
        <v>1038</v>
      </c>
    </row>
    <row r="20" spans="2:17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  <c r="O20" s="6">
        <v>55</v>
      </c>
      <c r="P20" s="6">
        <v>109</v>
      </c>
      <c r="Q20" s="6">
        <v>106</v>
      </c>
    </row>
    <row r="21" spans="2:17" ht="20.100000000000001" customHeight="1" thickBot="1" x14ac:dyDescent="0.25">
      <c r="B21" s="5" t="s">
        <v>116</v>
      </c>
      <c r="C21" s="11">
        <f t="shared" ref="C21:O21" si="3">C18/(C18+C19+C20)</f>
        <v>0.76333021515434984</v>
      </c>
      <c r="D21" s="11">
        <f t="shared" si="3"/>
        <v>0.76888888888888884</v>
      </c>
      <c r="E21" s="11">
        <f t="shared" si="3"/>
        <v>0.7580146980509106</v>
      </c>
      <c r="F21" s="11">
        <f t="shared" si="3"/>
        <v>0.76402416471458512</v>
      </c>
      <c r="G21" s="11">
        <f t="shared" si="3"/>
        <v>0.74543730741881964</v>
      </c>
      <c r="H21" s="11">
        <f t="shared" si="3"/>
        <v>0.74772139079554401</v>
      </c>
      <c r="I21" s="11">
        <f t="shared" si="3"/>
        <v>0.80693521053317685</v>
      </c>
      <c r="J21" s="11">
        <f t="shared" si="3"/>
        <v>0.80983944616291059</v>
      </c>
      <c r="K21" s="11">
        <f t="shared" si="3"/>
        <v>0.83013379872018611</v>
      </c>
      <c r="L21" s="11">
        <f t="shared" si="3"/>
        <v>0.83603805260212649</v>
      </c>
      <c r="M21" s="11">
        <f t="shared" si="3"/>
        <v>0.84246388661760696</v>
      </c>
      <c r="N21" s="11">
        <f t="shared" si="3"/>
        <v>0.8375634517766497</v>
      </c>
      <c r="O21" s="11">
        <f t="shared" si="3"/>
        <v>0.83958183129055519</v>
      </c>
      <c r="P21" s="11">
        <f>P18/(P18+P19+P20)</f>
        <v>0.82704636946473831</v>
      </c>
      <c r="Q21" s="11">
        <f>Q18/(Q18+Q19+Q20)</f>
        <v>0.82925373134328362</v>
      </c>
    </row>
    <row r="22" spans="2:17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  <c r="O22" s="6">
        <v>304</v>
      </c>
      <c r="P22" s="6">
        <v>495</v>
      </c>
      <c r="Q22" s="6">
        <v>494</v>
      </c>
    </row>
    <row r="23" spans="2:17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  <c r="O23" s="6">
        <v>170</v>
      </c>
      <c r="P23" s="6">
        <v>259</v>
      </c>
      <c r="Q23" s="6">
        <v>266</v>
      </c>
    </row>
    <row r="24" spans="2:17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  <c r="O24" s="6">
        <v>74</v>
      </c>
      <c r="P24" s="6">
        <v>116</v>
      </c>
      <c r="Q24" s="6">
        <v>118</v>
      </c>
    </row>
    <row r="25" spans="2:17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  <c r="O25" s="6">
        <v>39</v>
      </c>
      <c r="P25" s="6">
        <v>73</v>
      </c>
      <c r="Q25" s="6">
        <v>72</v>
      </c>
    </row>
    <row r="26" spans="2:17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  <c r="O26" s="6">
        <v>21</v>
      </c>
      <c r="P26" s="6">
        <v>47</v>
      </c>
      <c r="Q26" s="6">
        <v>38</v>
      </c>
    </row>
    <row r="27" spans="2:17" ht="20.100000000000001" customHeight="1" thickBot="1" x14ac:dyDescent="0.25">
      <c r="B27" s="5" t="s">
        <v>117</v>
      </c>
      <c r="C27" s="11">
        <f t="shared" ref="C27:O27" si="4">(C23+C24)/C22</f>
        <v>0.83701657458563539</v>
      </c>
      <c r="D27" s="11">
        <f t="shared" si="4"/>
        <v>0.83002207505518766</v>
      </c>
      <c r="E27" s="11">
        <f t="shared" si="4"/>
        <v>0.80481927710843371</v>
      </c>
      <c r="F27" s="11">
        <f t="shared" si="4"/>
        <v>0.7983425414364641</v>
      </c>
      <c r="G27" s="11">
        <f t="shared" si="4"/>
        <v>0.75882352941176467</v>
      </c>
      <c r="H27" s="11">
        <f t="shared" si="4"/>
        <v>0.74663072776280326</v>
      </c>
      <c r="I27" s="11">
        <f t="shared" si="4"/>
        <v>0.8</v>
      </c>
      <c r="J27" s="11">
        <f t="shared" si="4"/>
        <v>0.76254180602006694</v>
      </c>
      <c r="K27" s="11">
        <f t="shared" si="4"/>
        <v>0.81099656357388317</v>
      </c>
      <c r="L27" s="11">
        <f t="shared" si="4"/>
        <v>0.80674846625766872</v>
      </c>
      <c r="M27" s="11">
        <f t="shared" si="4"/>
        <v>0.82631578947368423</v>
      </c>
      <c r="N27" s="11">
        <f t="shared" si="4"/>
        <v>0.82291666666666663</v>
      </c>
      <c r="O27" s="11">
        <f t="shared" si="4"/>
        <v>0.80263157894736847</v>
      </c>
      <c r="P27" s="11">
        <f>(P23+P24)/P22</f>
        <v>0.75757575757575757</v>
      </c>
      <c r="Q27" s="11">
        <f>(Q23+Q24)/Q22</f>
        <v>0.77732793522267207</v>
      </c>
    </row>
    <row r="28" spans="2:17" ht="20.100000000000001" customHeight="1" thickBot="1" x14ac:dyDescent="0.25">
      <c r="B28" s="5" t="s">
        <v>118</v>
      </c>
      <c r="C28" s="11">
        <f t="shared" ref="C28:O28" si="5">C23/(C23+C25)</f>
        <v>0.84549356223175964</v>
      </c>
      <c r="D28" s="11">
        <f t="shared" si="5"/>
        <v>0.84246575342465757</v>
      </c>
      <c r="E28" s="11">
        <f t="shared" si="5"/>
        <v>0.80327868852459017</v>
      </c>
      <c r="F28" s="11">
        <f t="shared" si="5"/>
        <v>0.78540772532188841</v>
      </c>
      <c r="G28" s="11">
        <f t="shared" si="5"/>
        <v>0.75362318840579712</v>
      </c>
      <c r="H28" s="11">
        <f t="shared" si="5"/>
        <v>0.72440944881889768</v>
      </c>
      <c r="I28" s="11">
        <f t="shared" si="5"/>
        <v>0.79435483870967738</v>
      </c>
      <c r="J28" s="11">
        <f t="shared" si="5"/>
        <v>0.77570093457943923</v>
      </c>
      <c r="K28" s="11">
        <f t="shared" si="5"/>
        <v>0.8341463414634146</v>
      </c>
      <c r="L28" s="11">
        <f t="shared" si="5"/>
        <v>0.80630630630630629</v>
      </c>
      <c r="M28" s="11">
        <f t="shared" si="5"/>
        <v>0.81048387096774188</v>
      </c>
      <c r="N28" s="11">
        <f t="shared" si="5"/>
        <v>0.8502024291497976</v>
      </c>
      <c r="O28" s="11">
        <f t="shared" si="5"/>
        <v>0.8133971291866029</v>
      </c>
      <c r="P28" s="11">
        <f>P23/(P23+P25)</f>
        <v>0.78012048192771088</v>
      </c>
      <c r="Q28" s="11">
        <f>Q23/(Q23+Q25)</f>
        <v>0.78698224852071008</v>
      </c>
    </row>
    <row r="29" spans="2:17" ht="20.100000000000001" customHeight="1" thickBot="1" x14ac:dyDescent="0.25">
      <c r="B29" s="12" t="s">
        <v>119</v>
      </c>
      <c r="C29" s="15">
        <f t="shared" ref="C29:O29" si="6">C24/(C24+C26)</f>
        <v>0.82170542635658916</v>
      </c>
      <c r="D29" s="15">
        <f t="shared" si="6"/>
        <v>0.80745341614906829</v>
      </c>
      <c r="E29" s="15">
        <f t="shared" si="6"/>
        <v>0.80701754385964908</v>
      </c>
      <c r="F29" s="15">
        <f t="shared" si="6"/>
        <v>0.82170542635658916</v>
      </c>
      <c r="G29" s="15">
        <f t="shared" si="6"/>
        <v>0.76691729323308266</v>
      </c>
      <c r="H29" s="15">
        <f t="shared" si="6"/>
        <v>0.79487179487179482</v>
      </c>
      <c r="I29" s="15">
        <f t="shared" si="6"/>
        <v>0.81196581196581197</v>
      </c>
      <c r="J29" s="15">
        <f t="shared" si="6"/>
        <v>0.72941176470588232</v>
      </c>
      <c r="K29" s="15">
        <f t="shared" si="6"/>
        <v>0.7558139534883721</v>
      </c>
      <c r="L29" s="15">
        <f t="shared" si="6"/>
        <v>0.80769230769230771</v>
      </c>
      <c r="M29" s="15">
        <f t="shared" si="6"/>
        <v>0.85606060606060608</v>
      </c>
      <c r="N29" s="15">
        <f t="shared" si="6"/>
        <v>0.77372262773722633</v>
      </c>
      <c r="O29" s="15">
        <f t="shared" si="6"/>
        <v>0.77894736842105261</v>
      </c>
      <c r="P29" s="15">
        <f>P24/(P24+P26)</f>
        <v>0.71165644171779141</v>
      </c>
      <c r="Q29" s="15">
        <f>Q24/(Q24+Q26)</f>
        <v>0.75641025641025639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2019-02-27T09:09:03Z</cp:lastPrinted>
  <dcterms:created xsi:type="dcterms:W3CDTF">2018-12-13T08:49:05Z</dcterms:created>
  <dcterms:modified xsi:type="dcterms:W3CDTF">2023-04-25T08:34:30Z</dcterms:modified>
</cp:coreProperties>
</file>